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portingcode\"/>
    </mc:Choice>
  </mc:AlternateContent>
  <bookViews>
    <workbookView xWindow="0" yWindow="0" windowWidth="23040" windowHeight="8988" activeTab="1"/>
  </bookViews>
  <sheets>
    <sheet name="Sheet1" sheetId="1" r:id="rId1"/>
    <sheet name="Sheet2" sheetId="2" r:id="rId2"/>
  </sheets>
  <definedNames>
    <definedName name="_xlnm.Print_Area" localSheetId="1">Sheet2!$A$1:$C$488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0" i="2" l="1"/>
  <c r="C81" i="2" l="1"/>
  <c r="C82" i="2"/>
  <c r="C83" i="2"/>
  <c r="C84" i="2"/>
  <c r="B3" i="1" l="1"/>
  <c r="B4" i="1"/>
  <c r="B5" i="1"/>
  <c r="B6" i="1"/>
  <c r="B12" i="1"/>
  <c r="B15" i="1"/>
  <c r="B24" i="1"/>
  <c r="B25" i="1"/>
  <c r="B26" i="1"/>
  <c r="B30" i="1"/>
  <c r="B31" i="1"/>
  <c r="B33" i="1"/>
  <c r="B34" i="1"/>
  <c r="B35" i="1"/>
  <c r="B38" i="1"/>
  <c r="B40" i="1"/>
  <c r="B41" i="1"/>
  <c r="B43" i="1"/>
  <c r="B46" i="1"/>
  <c r="B47" i="1"/>
  <c r="B49" i="1"/>
  <c r="B51" i="1"/>
  <c r="B53" i="1"/>
  <c r="B54" i="1"/>
  <c r="B56" i="1"/>
  <c r="B58" i="1"/>
  <c r="B59" i="1"/>
  <c r="B60" i="1"/>
  <c r="B67" i="1"/>
  <c r="B70" i="1"/>
  <c r="B72" i="1"/>
  <c r="B74" i="1"/>
  <c r="B77" i="1"/>
  <c r="B78" i="1"/>
  <c r="B80" i="1"/>
  <c r="B81" i="1"/>
  <c r="B84" i="1"/>
  <c r="B86" i="1"/>
  <c r="B87" i="1"/>
  <c r="B88" i="1"/>
  <c r="B89" i="1"/>
  <c r="B91" i="1"/>
  <c r="B92" i="1"/>
  <c r="B95" i="1"/>
  <c r="B96" i="1"/>
  <c r="B97" i="1"/>
  <c r="B98" i="1"/>
  <c r="B99" i="1"/>
  <c r="B105" i="1"/>
  <c r="B106" i="1"/>
  <c r="B119" i="1"/>
  <c r="B120" i="1"/>
  <c r="B122" i="1"/>
  <c r="B123" i="1"/>
  <c r="B124" i="1"/>
  <c r="B125" i="1"/>
  <c r="B127" i="1"/>
  <c r="B128" i="1"/>
  <c r="B129" i="1"/>
  <c r="B135" i="1"/>
  <c r="B140" i="1"/>
  <c r="B141" i="1"/>
  <c r="B142" i="1"/>
  <c r="B143" i="1"/>
  <c r="B146" i="1"/>
  <c r="B148" i="1"/>
  <c r="B149" i="1"/>
  <c r="B150" i="1"/>
  <c r="B153" i="1"/>
  <c r="B154" i="1"/>
  <c r="B157" i="1"/>
  <c r="B158" i="1"/>
  <c r="B159" i="1"/>
  <c r="B164" i="1"/>
  <c r="B165" i="1"/>
  <c r="B166" i="1"/>
  <c r="B167" i="1"/>
  <c r="B168" i="1"/>
  <c r="B169" i="1"/>
  <c r="B173" i="1"/>
  <c r="B174" i="1"/>
  <c r="B176" i="1"/>
  <c r="B180" i="1"/>
  <c r="B181" i="1"/>
  <c r="B183" i="1"/>
  <c r="B185" i="1"/>
  <c r="B187" i="1"/>
  <c r="B188" i="1"/>
  <c r="B189" i="1"/>
  <c r="B190" i="1"/>
  <c r="B192" i="1"/>
  <c r="B197" i="1"/>
  <c r="B198" i="1"/>
  <c r="B199" i="1"/>
  <c r="B200" i="1"/>
  <c r="B201" i="1"/>
  <c r="B202" i="1"/>
  <c r="B205" i="1"/>
  <c r="B206" i="1"/>
  <c r="B208" i="1"/>
  <c r="B212" i="1"/>
  <c r="B214" i="1"/>
  <c r="B215" i="1"/>
  <c r="B217" i="1"/>
  <c r="B219" i="1"/>
  <c r="B220" i="1"/>
  <c r="B221" i="1"/>
  <c r="B222" i="1"/>
  <c r="B223" i="1"/>
  <c r="B225" i="1"/>
  <c r="B227" i="1"/>
  <c r="B229" i="1"/>
  <c r="B230" i="1"/>
  <c r="B232" i="1"/>
  <c r="B233" i="1"/>
  <c r="B234" i="1"/>
  <c r="B235" i="1"/>
  <c r="B238" i="1"/>
  <c r="B239" i="1"/>
  <c r="B240" i="1"/>
  <c r="B242" i="1"/>
  <c r="B243" i="1"/>
  <c r="B244" i="1"/>
  <c r="B249" i="1"/>
  <c r="B252" i="1"/>
  <c r="B253" i="1"/>
  <c r="B254" i="1"/>
  <c r="B255" i="1"/>
  <c r="B261" i="1"/>
  <c r="B262" i="1"/>
  <c r="B264" i="1"/>
  <c r="B265" i="1"/>
  <c r="B266" i="1"/>
  <c r="B270" i="1"/>
  <c r="B271" i="1"/>
  <c r="B272" i="1"/>
  <c r="B273" i="1"/>
  <c r="B275" i="1"/>
  <c r="B276" i="1"/>
  <c r="B279" i="1"/>
  <c r="B280" i="1"/>
  <c r="B283" i="1"/>
  <c r="B285" i="1"/>
  <c r="B286" i="1"/>
  <c r="B287" i="1"/>
  <c r="B288" i="1"/>
  <c r="B290" i="1"/>
  <c r="B292" i="1"/>
  <c r="B295" i="1"/>
  <c r="B297" i="1"/>
  <c r="B298" i="1"/>
  <c r="B301" i="1"/>
  <c r="B304" i="1"/>
  <c r="B305" i="1"/>
  <c r="B308" i="1"/>
  <c r="B309" i="1"/>
  <c r="B314" i="1"/>
  <c r="B315" i="1"/>
  <c r="B325" i="1"/>
  <c r="B326" i="1"/>
  <c r="B327" i="1"/>
  <c r="B328" i="1"/>
  <c r="B331" i="1"/>
  <c r="B332" i="1"/>
  <c r="B333" i="1"/>
  <c r="B334" i="1"/>
  <c r="B338" i="1"/>
  <c r="B340" i="1"/>
  <c r="B348" i="1"/>
  <c r="B349" i="1"/>
  <c r="B350" i="1"/>
  <c r="B354" i="1"/>
  <c r="B355" i="1"/>
  <c r="B356" i="1"/>
  <c r="B357" i="1"/>
  <c r="B358" i="1"/>
  <c r="B359" i="1"/>
  <c r="B362" i="1"/>
  <c r="B363" i="1"/>
  <c r="B366" i="1"/>
  <c r="B367" i="1"/>
  <c r="B372" i="1"/>
  <c r="B374" i="1"/>
  <c r="B375" i="1"/>
  <c r="B376" i="1"/>
  <c r="B377" i="1"/>
  <c r="B381" i="1"/>
  <c r="B382" i="1"/>
  <c r="B384" i="1"/>
  <c r="B388" i="1"/>
  <c r="B390" i="1"/>
  <c r="B391" i="1"/>
  <c r="B394" i="1"/>
  <c r="B395" i="1"/>
  <c r="B396" i="1"/>
  <c r="B400" i="1"/>
  <c r="B404" i="1"/>
  <c r="B405" i="1"/>
  <c r="B406" i="1"/>
  <c r="B407" i="1"/>
  <c r="B408" i="1"/>
  <c r="B409" i="1"/>
  <c r="B410" i="1"/>
  <c r="B411" i="1"/>
  <c r="B413" i="1"/>
  <c r="B414" i="1"/>
  <c r="B415" i="1"/>
  <c r="B418" i="1"/>
  <c r="B419" i="1"/>
  <c r="B423" i="1"/>
  <c r="B424" i="1"/>
  <c r="B425" i="1"/>
  <c r="B428" i="1"/>
  <c r="B430" i="1"/>
  <c r="B431" i="1"/>
  <c r="B438" i="1"/>
  <c r="B443" i="1"/>
  <c r="B444" i="1"/>
  <c r="B452" i="1"/>
  <c r="B453" i="1"/>
  <c r="B454" i="1"/>
  <c r="B456" i="1"/>
  <c r="B463" i="1"/>
  <c r="B465" i="1"/>
  <c r="B466" i="1"/>
  <c r="B467" i="1"/>
  <c r="B468" i="1"/>
  <c r="B470" i="1"/>
  <c r="B473" i="1"/>
  <c r="B474" i="1"/>
  <c r="B486" i="1"/>
  <c r="B487" i="1"/>
  <c r="B488" i="1"/>
  <c r="B491" i="1"/>
  <c r="B494" i="1"/>
  <c r="B27" i="1"/>
  <c r="B110" i="1"/>
  <c r="B191" i="1"/>
  <c r="B245" i="1"/>
  <c r="B155" i="1"/>
  <c r="B103" i="1"/>
  <c r="B184" i="1"/>
  <c r="B204" i="1"/>
</calcChain>
</file>

<file path=xl/sharedStrings.xml><?xml version="1.0" encoding="utf-8"?>
<sst xmlns="http://schemas.openxmlformats.org/spreadsheetml/2006/main" count="551" uniqueCount="537">
  <si>
    <t>서두</t>
  </si>
  <si>
    <t>일정</t>
  </si>
  <si>
    <t>-등록일은 기본등록시간은 18시~20시이고, 이시간은 주최자의 이유에따라 변경될수있다.</t>
  </si>
  <si>
    <t>참가자</t>
  </si>
  <si>
    <t>팅라이센스를 소지해야한다.</t>
  </si>
  <si>
    <t>-주최자는 선발인원중 3명의 와일드카드를 가진다.</t>
  </si>
  <si>
    <t xml:space="preserve">-최소한 10%의 여성선수를 위한 자리를 보유한다. </t>
  </si>
  <si>
    <t>보험</t>
  </si>
  <si>
    <t>-최소 800유로 를 보장할수 있는 삼자배상 책임보험에 가입해야한다.</t>
  </si>
  <si>
    <t>-모든 참가자는 모든사고와 상황(구조,병원, 의료,송환)에 대한 보험을 가입 해야한다.</t>
  </si>
  <si>
    <t>장비</t>
  </si>
  <si>
    <t>-오직 인정된 글라이더(EN926, LTF91/09)만 참가할수있다.</t>
  </si>
  <si>
    <t>-참가자는 공인된 중량범위(장비중량 33kg)내로 비행해야한다.</t>
  </si>
  <si>
    <t>불이행시 참가자는 처벌을 받을수있다.</t>
  </si>
  <si>
    <t>GPS는 유일한 비행증명을 위한 증거이다.</t>
  </si>
  <si>
    <t>-경기에서 안전을 위한 라이브트랙이 지급될경우, 참가자는 반드시 이륙장에서 이를 수령하고,</t>
  </si>
  <si>
    <t>수령이후부터 회송이완료될때까지 라이브트래커를 작동이 유지도록 유지할 의무가있다.</t>
  </si>
  <si>
    <t>-모든 참가자는 인증된(EN) 헬멧과 보조산(2개)을 착용해야한다.</t>
  </si>
  <si>
    <t>-부착위치는 글라이더 하단 리딩엣지 중앙(새로50cm , 두깨5cm)이다.</t>
  </si>
  <si>
    <t>-노미날 거리 45km</t>
  </si>
  <si>
    <t>-노미날 시간 1.5(1시간30분)</t>
  </si>
  <si>
    <t>-최소거리 5km</t>
  </si>
  <si>
    <t>-노미날 이륙 96%</t>
  </si>
  <si>
    <t>-노미날 골 25%</t>
  </si>
  <si>
    <t>-스코어백 시간 5(분)</t>
  </si>
  <si>
    <t>-명시되지 않은 변수는 'paragliding default' (패러글라이딩 기본)설정을 따른다.</t>
  </si>
  <si>
    <t xml:space="preserve">-경기위원장, </t>
  </si>
  <si>
    <t>-참가선수중 2명이상</t>
  </si>
  <si>
    <t>-필요시 경기위원회에서 1명이상 추천할수있다.</t>
  </si>
  <si>
    <t>-타스크 브리핑과 윈도우오픈시간 사이에 충분한시간(대략15분)의 간격을 둔다.</t>
  </si>
  <si>
    <t>-최종결과(경기종합)에 관한 항의는 임시결과 발표후 30분 까지 이다.</t>
  </si>
  <si>
    <t>-시간이 걸리는 항의시 주최자는 '임시결과'로 시상식을 진행할수있다.</t>
  </si>
  <si>
    <t>-모든참가자는 '항의'를 할수있다.</t>
  </si>
  <si>
    <t>-경기위원장이 '항의'를 관할한다.</t>
  </si>
  <si>
    <t>-50유로</t>
  </si>
  <si>
    <t>-모든참가자는 '항의'결과에 불만족시 '항소'를 할수있다.</t>
  </si>
  <si>
    <t>-항소는 항의 결과 게시후 2시간이내에 문서로 제출되야한다.</t>
  </si>
  <si>
    <t>-경기결과에대한 항소의 경우 마지막 결과 발표후 30분이내)</t>
  </si>
  <si>
    <t>-심판관이 '항소'를 관할한다.</t>
  </si>
  <si>
    <t>-심판관은 당 경기에 참석한 경기위원회로 구성되며 위원중 '항의'결정에 참가한 위원은 제외된다.</t>
  </si>
  <si>
    <t>-100유로</t>
  </si>
  <si>
    <t>-기체손상 혹은 참가자의 조종을 불가하게하는 손상이 있는경우 '경기위원회'의 허락하에 글라이더</t>
  </si>
  <si>
    <t xml:space="preserve">를 교체할수있다. </t>
  </si>
  <si>
    <t>-기체가 수리된후 '경기위원회'는 그 글라이더를 계속 사용케 할수있다.</t>
  </si>
  <si>
    <t>-참가자의 기량에 영향을 줄수있는 어떠한 상처 혹은 복약은 반드시 비행전 '경기위원장'에게 보고</t>
  </si>
  <si>
    <t>되어야한다.</t>
  </si>
  <si>
    <t>더에 동참할경우 같은방향으로 회전한다.</t>
  </si>
  <si>
    <t>-'경기위원장'혹은 '경기위원회'에 운중비행을 보고하는것은 선수들의 책임이다.</t>
  </si>
  <si>
    <t>발라스트를 처리해서는 안된다.</t>
  </si>
  <si>
    <t>-비행자의 이륙중량, 모든장비및 글라이더를 포함한 중량이 비행자무개 + 33kg을 초과할수없다.</t>
  </si>
  <si>
    <t>는다.</t>
  </si>
  <si>
    <t>-모든 장비를 착용후 그 무게가 33kg이상의 장비를 착용했을경우 측정에서 공차없이 감점을받는다.</t>
  </si>
  <si>
    <t xml:space="preserve">-'경기위원장' 혹은 '경기위원회'에서는 예상치 못한 문제를 해결하기 위해 경기 기간 중 언제든지 </t>
  </si>
  <si>
    <t>새로운 규칙을 도입 할 수 있다.</t>
  </si>
  <si>
    <t>-만약 적정시간동안 이륙에 실패한다면 '경기위원장' 혹은 '경기위원'에 의해 이륙장에서 이동해야</t>
  </si>
  <si>
    <t>한다.</t>
  </si>
  <si>
    <t>-이륙직후 중대한 결함이 있을경우 비행자는 재이륙을 허가를 '경기위원장'혹은 '경기위원'에 요구</t>
  </si>
  <si>
    <t>할수있다.</t>
  </si>
  <si>
    <t>-윈드더미는 이륙장 개방(윈도우 오픈)전 주최자의 요구에의해 이륙할 수 있도록 준비해야한다.</t>
  </si>
  <si>
    <t>-모든선수는 비행여부에 관계없이 매일 반드시 결과 보고(리포트백)를 해야한다.</t>
  </si>
  <si>
    <t>-문자보고에 형식은 &lt;선수번호&gt;&lt;위치좌표&gt;&lt;상황보고&gt;</t>
  </si>
  <si>
    <t>-모든 비행자는 가능한 빠른시일에 착륙보고한다, (일반적으로 착륙후 20분이내)</t>
  </si>
  <si>
    <t>-감점은 최고 전체경기 실격에 처해질수있다,</t>
  </si>
  <si>
    <t>수있다.</t>
  </si>
  <si>
    <t>-타스크는 이륙장에서 시작되며 0개 이상에 턴포인터를 지나 골에서 끝난다.</t>
  </si>
  <si>
    <t>인터를 지나 골까지 가기위한 그의 가장좋은 위치에서 턴포인터들을 지나 골까지 갈수있는 가장 짧</t>
  </si>
  <si>
    <t xml:space="preserve">은거리를 뺀 나머지거리이다. </t>
  </si>
  <si>
    <t>해진다.</t>
  </si>
  <si>
    <t xml:space="preserve"> </t>
  </si>
  <si>
    <t>-구간(코스)은 한개혹은 수개의 턴포이터로 시작할수있다.</t>
  </si>
  <si>
    <t>다</t>
  </si>
  <si>
    <t>시작정의에 관한 모전정보는 타스크 브리핑시 공지하고 타스크보드에 기록된다.</t>
  </si>
  <si>
    <t>- 다음 턴포인터가 스타트 실린더 안쪽에 있을경우 진입 스타트이고,</t>
  </si>
  <si>
    <t>다.</t>
  </si>
  <si>
    <t>크와 같은 방법으로 유효하다. 비행자의 개인 시작시간은 아래와 같이 결정된다.</t>
  </si>
  <si>
    <t>-마지막 시작 시간이 정해진경우, 만약 비행자가 마지막 스타트 시간이 지난후 스타트를 지나면(크</t>
  </si>
  <si>
    <t>로스) 그의 개인 시작 시간은 마지막 시작시간으로 정해진다.</t>
  </si>
  <si>
    <t xml:space="preserve">-가상의 골라인은 GPS좌표에서 양쪽으로 200m씩 연장, 총 400m가된다. 이는 골포인터와 이전포이터 </t>
  </si>
  <si>
    <t>선상에 직각 방향이다.</t>
  </si>
  <si>
    <t>-가상에 골라인은 비행자의 트랙로그가 좌표중심의 200m안에서 바른방향으로 가상에 골라인을 지나</t>
  </si>
  <si>
    <t xml:space="preserve">는 인접한 두점 사이에 그려졌을때 골은 유효하다.  </t>
  </si>
  <si>
    <t>-물리적 라인 최소50m길이 1m폭, 50m보다 작다면 물리적 라인은 실제라인에 양쪽방향 25m길이로 연</t>
  </si>
  <si>
    <t>장선으로 한다.</t>
  </si>
  <si>
    <t>기록된다. 이경우 물리적 장비는 없다</t>
  </si>
  <si>
    <t>된다.</t>
  </si>
  <si>
    <t>-Ess는,</t>
  </si>
  <si>
    <t>점수를 받는다.</t>
  </si>
  <si>
    <t xml:space="preserve">-골실린더에 도착(기본 1km) , 이경우 비행자의 종료시간은 실린더를 통과하는 시간이다. </t>
  </si>
  <si>
    <t xml:space="preserve">-다른 턴포인터, 이경우 비행자의 종료시간은 비행자가 그 턴포인터를 유효화할때(통과할때) 그후, </t>
  </si>
  <si>
    <t>비행자는 골을 완성하기위해 나머지 턴포인터와 골을 통과해야한다.</t>
  </si>
  <si>
    <t>.</t>
  </si>
  <si>
    <t xml:space="preserve">- 트랙로그는 최소 2분의 데이터와 턴포인터와 시작을 유효화하기위해서 포인트전후로 최소 5개의 </t>
  </si>
  <si>
    <t>연속된 트랙포인터를 보여야한다</t>
  </si>
  <si>
    <t>- 트랙로그는 최소 2분의 데이터와 턴포인터와 착륙전 최소 5개의 연속된 트랙포인터를 보여야한다</t>
  </si>
  <si>
    <t>-연속적인 트랙로그는는 각 전임자 포인터와 20초 혹은 이하이다.</t>
  </si>
  <si>
    <t>은 지역을 통과하지않았다는 것을 보여주기위해 연속된 트랙로그를 요구할수있다.</t>
  </si>
  <si>
    <t>-시작 실린더, 혹은 시작시한이후, 트랙로그는 '진입'일경우 실린더 바깥에 한개 이상의 점, '진출'</t>
  </si>
  <si>
    <t>의 경우 실린더 안에 한개 이상의 점을 보여야한다.</t>
  </si>
  <si>
    <t xml:space="preserve">-'진입'실린더의 경우 실린더 내에 최소 한개의 점, '진출'의 경우 실린더 바깥에 최소 한개점 </t>
  </si>
  <si>
    <t xml:space="preserve">-GPS수신기와 컴퓨터 소프트웨어 가 거리계산을 위한 공차 0.5%가 적용된다. </t>
  </si>
  <si>
    <t>-최고 위치의 정의 : 모든 남은 실린더를 통과해 골까지 최적의 경로상의 가장짧은 트랙로그의 점(</t>
  </si>
  <si>
    <t>다음포인터까지의 가장짧은점은 불필요한다)</t>
  </si>
  <si>
    <t>의 책임이다.</t>
  </si>
  <si>
    <t>한한다.</t>
  </si>
  <si>
    <t>-변경된 글라이더 : 타스크 0점, 2회 위반시 경기에서 제외한다.</t>
  </si>
  <si>
    <t>-인증무게범위에서 벗어날경우 : 타스크 0점, 2회 위반시 경기에서 제외한다.</t>
  </si>
  <si>
    <t>-장비무게 33kg이상 : 타스크 0점, 2회 위반시 경기에서 제외한다.</t>
  </si>
  <si>
    <t xml:space="preserve">-공격적 혹은 위험한 비행 :  </t>
  </si>
  <si>
    <t>-수평혹은 수직 공역 위반 : 1m당 10점씩 50m까지, 50m초과시 0점.</t>
  </si>
  <si>
    <t>-연속적인 트랙이 필요한경우 트랙로그 분실 혹은 분할된 경우 : 타스크 0점.</t>
  </si>
  <si>
    <t>-허위"도움요구" : 주최자에의해 해산한경우 1점,그렇치않은경우 실격, 복구비용을 요구가능하다.</t>
  </si>
  <si>
    <t>-번호없음, 잘못된번호, 규정에 맞지않은번호 : 타스크당 100점씩 감점.</t>
  </si>
  <si>
    <t>-공식 스폰서로고 및 장비미착용시 : 타스크당 100점까지 감점.</t>
  </si>
  <si>
    <t>-구조에시간에 비행자의 위치 와 그 비행자가 획득할수있었던 결과에 따라서 '경기위원회'에서 보상</t>
  </si>
  <si>
    <t>을 평가한다.</t>
  </si>
  <si>
    <t>-평가가 불가능하다면, 예들들어 타스크 시작할때, 이전타스크의 랭킹 (혹은 다음타스크)등이 고려</t>
  </si>
  <si>
    <t xml:space="preserve">된다. 어떤경우든 그의 구조행동은 그의 랭킹을 잃어서는 절대 안된다. </t>
  </si>
  <si>
    <t xml:space="preserve">채점형식에 따라 계산된 이륙 타당성에 더해서 오직 타스크 등록선수당 일분이상 시간과 동시이륙의 </t>
  </si>
  <si>
    <t>가능성을 만족할경우 만 유효하다고 간주한다. (경기위원장과 경기위원회 와 경기시작시 선언)</t>
  </si>
  <si>
    <t>-타스크 중지,</t>
  </si>
  <si>
    <t>-경기위원장과 (혹은) '경기위원회'가 안전상 이유로 타스크를 중지할수있다.</t>
  </si>
  <si>
    <t>-타스크 스탑 시간은 타스크스탑 공표 5분전이다.</t>
  </si>
  <si>
    <t>-유효한 중지된타스크는 '스탑타당성(품격)'이 채점에 적용된다.</t>
  </si>
  <si>
    <t>서 그들의 전체 비행이 채점된다</t>
  </si>
  <si>
    <t>-클럭스타트, 일랩스타임, 자유거리 타스크가 중지됬을때,</t>
  </si>
  <si>
    <t>-클럭스타트, 일랩스타임, 자유거리 타스크가 중지됬을때, "최소 비행가능 시간"후 그들의 최고 포</t>
  </si>
  <si>
    <t>지션으로 점수계산 한다.</t>
  </si>
  <si>
    <t>-최소 비행가능 시간"은 마지마 스타트 타임 과 타스크 중지시간 사이에 시간이다.</t>
  </si>
  <si>
    <t xml:space="preserve">-예: 클럭스타트 타스크, 몇몇 비행자는 마지막 스타트 14:00를 사용, 16:12타스크 스탑됨, 타스크 </t>
  </si>
  <si>
    <t>스탑 시간은 : 16:07, '최소 비행가능 시간'은 2시간7분 이다.</t>
  </si>
  <si>
    <t>그래서 13:30분 시작한선수는 그의 15:37까지 닿은 최고위치를 계산한다.</t>
  </si>
  <si>
    <t>-계산을위해, 타스크스탑시간전 비행자의 비행중 고도보상도 고려하여 "최고의 위치"가 결정된다.</t>
  </si>
  <si>
    <t>-마지막 착륙시간후, 타스크는 오직 '배심원'에의해 캔슬될수있다.</t>
  </si>
  <si>
    <t>'경기위원장'과 '경기위원회'는 '배심원'에게 타스크 유효성에 관한 결정을 요청할수있다.</t>
  </si>
  <si>
    <t>＊참가자 본인의 책임하에 비행한다.</t>
  </si>
  <si>
    <t>＊모든 참가자는 주최자에 사고에대한 보상청구를 포기한다.</t>
  </si>
  <si>
    <t>＊모든 참가자는 아래 규칙을 경기기간동안 준수해야한다.</t>
  </si>
  <si>
    <t>＊규칙이 모호한경우 규칙의 정신이 우선한다.</t>
  </si>
  <si>
    <t>＊등록일은 기본등록시간은 18시~20시이고, 이시간은 주최자의 이유에따라 변경될수있다.</t>
  </si>
  <si>
    <t>＊당협회 유효회원이며,장리가경기일 경우 para5, 정밀착륙의 경우 para4이상의 자격 및 유효한 스포팅라이센스를 소지해야한다.</t>
  </si>
  <si>
    <t>＊선수선발은 국내랭킹순으로 한다.</t>
  </si>
  <si>
    <t xml:space="preserve">＊최소한 10%의 여성선수를 위한 자리를 보유한다. </t>
  </si>
  <si>
    <t>＊모든 참가자는 모든사고와 상황(구조,병원, 의료,송환)에 대한 보험을 가입 해야한다.</t>
  </si>
  <si>
    <t>＊글라이더</t>
  </si>
  <si>
    <t>＊참가자는 장비에 선택과 유지보수에 책임이있다.</t>
  </si>
  <si>
    <t>＊참가자는 경기기간동안 동일한 글라이더를 유지해야한다.</t>
  </si>
  <si>
    <t>＊특별한경우(장비분실, 손실) 주최자에 허락하에 변경할수있다.</t>
  </si>
  <si>
    <t>＊참가자는 공인된 중량범위(장비중량 33kg)내로 비행해야한다.</t>
  </si>
  <si>
    <t>＊항의에 의해 장비를 검사할수있다. 주최자가 필요한경우 장비를 검사할수있다.</t>
  </si>
  <si>
    <t>＊통신장비</t>
  </si>
  <si>
    <t>＊모든참가자는 위치와고도를 기록할수있는 한개이상의 GPS를 보유해야한다.</t>
  </si>
  <si>
    <t>＊모든참가자는 반드시 결과보고시 비행기록다운로드를 위한 GPS를 가지고와야한다.</t>
  </si>
  <si>
    <t>＊경기에서 안전을 위한 라이브트랙이 지급될경우, 참가자는 반드시 이륙장에서 이를 수령하고,</t>
  </si>
  <si>
    <t>＊라이브트래커 미수령시, 이륙을 인정할수 없고 점수계산에서 제외된다.</t>
  </si>
  <si>
    <t>＊라이브트래커 미반납시, 결과표에 점수를 표시하지 않을수있다.</t>
  </si>
  <si>
    <t>＊보호장구</t>
  </si>
  <si>
    <t>＊선수번호</t>
  </si>
  <si>
    <t>＊모든 참가자는 검정색 선수번호를 글라이더에 부착해야한다.</t>
  </si>
  <si>
    <t>＊주최자는 참가자 선수번호의 색상과 위치를 변경을 허락할수있다.</t>
  </si>
  <si>
    <t>＊성적산출</t>
  </si>
  <si>
    <t>＊GAP2016</t>
  </si>
  <si>
    <t xml:space="preserve">＊변수 </t>
  </si>
  <si>
    <t>＊최소거리 5km</t>
  </si>
  <si>
    <t>＊노미날 이륙 96%</t>
  </si>
  <si>
    <t>＊노미날 골 25%</t>
  </si>
  <si>
    <t>＊스코어백 시간 5(분)</t>
  </si>
  <si>
    <t>＊거리점수, 시간점수, 리딩점수 적용</t>
  </si>
  <si>
    <t>＊명시되지 않은 변수는 'paragliding default' (패러글라이딩 기본)설정을 따른다.</t>
  </si>
  <si>
    <t>＊팀구성</t>
  </si>
  <si>
    <t>＊경기위원회</t>
  </si>
  <si>
    <t xml:space="preserve">＊경기위원장, </t>
  </si>
  <si>
    <t>＊경기규칙 적용에 책임이 있다.</t>
  </si>
  <si>
    <t>＊경기위원회와 항상 의논해야한다.</t>
  </si>
  <si>
    <t>＊타스크 위원 구성</t>
  </si>
  <si>
    <t>＊경기위원장</t>
  </si>
  <si>
    <t>＊참가선수중 2명이상</t>
  </si>
  <si>
    <t>＊필요시 경기위원회에서 1명이상 추천할수있다.</t>
  </si>
  <si>
    <t>＊타스크 위원은 이륙장및 안전과 지형, 기술적인 환경을 고려하여 안전한 타스크를 만든다.</t>
  </si>
  <si>
    <t>＊브리핑</t>
  </si>
  <si>
    <t>＊일반브리핑</t>
  </si>
  <si>
    <t>＊모든 참가자는 일반브리핑에 반드시 참가해야한다. 장소및 시간은 주최자에의해 결정된다.</t>
  </si>
  <si>
    <t>＊일반브리핑은 첫타스크의 브리핑 시간 이전에 이루이진다.</t>
  </si>
  <si>
    <t>＊타스크 브리핑</t>
  </si>
  <si>
    <t>＊이륙장에서 이루어진다. 기술적인 내용은 타스크보드에 기록한다.</t>
  </si>
  <si>
    <t>＊타스크 브리핑과 윈도우오픈시간 사이에 충분한시간(대략15분)의 간격을 둔다.</t>
  </si>
  <si>
    <t>＊결과계시</t>
  </si>
  <si>
    <t>＊임시결과는 빠른시간에 웹사이트에 공지된다.</t>
  </si>
  <si>
    <t>＊결과에 대한 항의의 경우 다음날 오전10시까지 이다.</t>
  </si>
  <si>
    <t>＊결과관련 시간은 경기위원회에서 수정,변경 할수 있다.</t>
  </si>
  <si>
    <t>＊시간이 걸리는 항의시 주최자는 '임시결과'로 시상식을 진행할수있다.</t>
  </si>
  <si>
    <t>＊항의(컴플레인)</t>
  </si>
  <si>
    <t>＊모든참가자는 '항의'를 할수있다.</t>
  </si>
  <si>
    <t>＊항의에 대한 결과는 공식 정보판에 게시된다.</t>
  </si>
  <si>
    <t>＊항의는 문서로 제출되야한다. 경기위원장에게 보고되야한다.</t>
  </si>
  <si>
    <t>＊경기위원장이 '항의'를 관할한다.</t>
  </si>
  <si>
    <t>＊법에관한 서약</t>
  </si>
  <si>
    <t>＊참가자는 경기가 이루어지는 해당지역의 법칙과 규칙을 준수해야한다.</t>
  </si>
  <si>
    <t>＊비행제한</t>
  </si>
  <si>
    <t>＊삼자에게 위험을 가하는 어떠한 비행도 제한된다.</t>
  </si>
  <si>
    <t>＊경기중 기체손상</t>
  </si>
  <si>
    <t>＊중대한 기체손상에 관해서는 즉시 경기위원회에 보고하고, 수리를 할수있다.</t>
  </si>
  <si>
    <t xml:space="preserve">＊기체손상 혹은 참가자의 조종을 불가하게하는 손상이 있는경우 '경기위원회'의 허락하에 글라이더를 교체할수있다. </t>
  </si>
  <si>
    <t>＊기체가 수리된후 '경기위원회'는 그 글라이더를 계속 사용케 할수있다.</t>
  </si>
  <si>
    <t>＊건강</t>
  </si>
  <si>
    <t>＊참가자의 기량에 영향을 줄수있는 어떠한 상처 혹은 복약은 반드시 비행전 '경기위원장'에게 보고되어야한다.</t>
  </si>
  <si>
    <t>＊충돌회피</t>
  </si>
  <si>
    <t>＊국제적 충돌회피 규정 및 적절한 사주경계를 상시한다.</t>
  </si>
  <si>
    <t>＊운중비행</t>
  </si>
  <si>
    <t>＊운중비행은 금지이다.</t>
  </si>
  <si>
    <t>＊'경기위원장'혹은 '경기위원회'에 운중비행을 보고하는것은 선수들의 책임이다.</t>
  </si>
  <si>
    <t>＊고도제한</t>
  </si>
  <si>
    <t>＊강력한 감점이 적용된다.(감점부분 참고)</t>
  </si>
  <si>
    <t>＊발라스트, 이륙 중량</t>
  </si>
  <si>
    <t>＊비행자는 분사가능한 고운모래나 물을 발라스트로 쓸수있다.</t>
  </si>
  <si>
    <t>＊비행자는 발라스트 비움으로서 다른 경쟁 글라이더나 삼자에게 영향을 줄수있는 어떠한 방법으로도 발라스트를 처리해서는 안된다.</t>
  </si>
  <si>
    <t>＊비행자의 이륙중량, 모든장비및 글라이더를 포함한 중량이 비행자무개 + 33kg을 초과할수없다.</t>
  </si>
  <si>
    <t>＊비행자는 경기등록시 반드시 몸무게를 게시해야한다.</t>
  </si>
  <si>
    <t>＊선수등록시 경기관계자가 몸무게를 확인할수있다.</t>
  </si>
  <si>
    <t>＊모든 장비를 착용후 그 무게가 글라이더의 무게 범위 에서 벗어날경우 측정에서 공차없이 감점을받는다.</t>
  </si>
  <si>
    <t>＊모든 장비를 착용후 그 무게가 33kg이상의 장비를 착용했을경우 측정에서 공차없이 감점을받는다.</t>
  </si>
  <si>
    <t>＊이륙장에 몸무게 저울을 비치한다.</t>
  </si>
  <si>
    <t>＊응급규칙</t>
  </si>
  <si>
    <t>＊'경기위원장' 혹은 '경기위원회'에서는 예상치 못한 문제를 해결하기 위해 경기 기간 중 언제든지 새로운 규칙을 도입 할 수 있다.</t>
  </si>
  <si>
    <t>＊이러한 규칙은 문서로 작성되야하고, 반드시 매일 타스크보드에 참조해야한다.</t>
  </si>
  <si>
    <t>＊이규칙은 소급적용되지 않는다.</t>
  </si>
  <si>
    <t>＊외부도움</t>
  </si>
  <si>
    <t>＊비행중 비행에 경로및 열비행에 관한 어떠한 외부도움도 금지된다.(벌점부분참조)</t>
  </si>
  <si>
    <t>＊이는 외부에 도움이나 제어를 받지않는 개인간의 경쟁임을 확인한다.</t>
  </si>
  <si>
    <t>＊이륙</t>
  </si>
  <si>
    <t>＊모든 비행자는 라이브트래커를 소지해야한다.</t>
  </si>
  <si>
    <t>＊라이브트래커를 소지하지않은경우 비행을 하지않은것으로 간주하고 그날의 점수계산에서 제외된다.</t>
  </si>
  <si>
    <t>＊만약 비행자가 비행을 하지않도록 결정하였다면 주최자에게 즉시 알려야한다.</t>
  </si>
  <si>
    <t>＊모든선수는 안전하고 통제하에 이륙을 수행해야한다.</t>
  </si>
  <si>
    <t>＊만약 적정시간동안 이륙에 실패한다면 '경기위원장' 혹은 '경기위원'에 의해 이륙장에서 이동해야한다.</t>
  </si>
  <si>
    <t>＊이륙과정</t>
  </si>
  <si>
    <t>＊순서이륙</t>
  </si>
  <si>
    <t>＊필요시 우선이륙이 실행될수있다.</t>
  </si>
  <si>
    <t>＊모든 파일럿은 설정된 게이트에 랭킹에따라 들어간다.</t>
  </si>
  <si>
    <t>＊이륙순서는 타스크보드에 게시된다.</t>
  </si>
  <si>
    <t>＊본인이륙 순서에 이륙게이트에 들어서지 않은선수는 언제든지 이륙할수있는 권한을가진다.</t>
  </si>
  <si>
    <t>＊이륙개시(윈도우오픈)</t>
  </si>
  <si>
    <t>＊이륙장 개시및 종료시간은 타스크 브리핑시 발표되고,타스크 보드에 기록된다.</t>
  </si>
  <si>
    <t>＊일시적인 이륙중지및 산줄수리등의 시간을 허용하기위해 이륙시간은 가능한 길어야한다.</t>
  </si>
  <si>
    <t>＊재이륙</t>
  </si>
  <si>
    <t>＊이륙직후 중대한 결함이 있을경우 비행자는 재이륙을 허가를 '경기위원장'혹은 '경기위원'에 요구할수있다.</t>
  </si>
  <si>
    <t>＊재이륙시 비행자는 자신의 이륙우선권을 유지한다.</t>
  </si>
  <si>
    <t>＊자유비행자, 윈드더미</t>
  </si>
  <si>
    <t>＊자유비행은 허용되나, 안전상이유로 이륙을 중지시킬수있다.</t>
  </si>
  <si>
    <t>＊윈드더미는 이륙장 개방(윈도우 오픈)전 주최자의 요구에의해 이륙할 수 있도록 준비해야한다.</t>
  </si>
  <si>
    <t>＊자유비행자와 윈드더미는 선수들에 도움을 재공하지 않는다.</t>
  </si>
  <si>
    <t>＊착륙</t>
  </si>
  <si>
    <t>＊타스크중 이륙후 지면에 닿고 다시 비행하는것은 금지다.</t>
  </si>
  <si>
    <t>＊만약 두번이상 비행을한 비행자는 반드시 정확한 비행기록을 점수계산에 적용해야한다.</t>
  </si>
  <si>
    <t>＊착륙후 비행자는 신속히 글라이더를 정리해야한다.</t>
  </si>
  <si>
    <t>＊글라이더를 펼친채로 두는것은 도움이필요하다는 의미이다.</t>
  </si>
  <si>
    <t>＊필수 안전보고</t>
  </si>
  <si>
    <t>＊모든선수는 비행여부에 관계없이 매일 반드시 결과 보고(리포트백)를 해야한다.</t>
  </si>
  <si>
    <t>＊착륙보고는 브리핑시 공지되고 타스크보드에 게시한 번호로 착륙후 즉시 문자보고를 해야한다.</t>
  </si>
  <si>
    <t>＊문자보고에 형식은 &lt;선수번호&gt;&lt;위치좌표&gt;&lt;상황보고&gt;</t>
  </si>
  <si>
    <t>＊타스크 브리핑시 착륙보고에 대한 다른방법을 타스크보드에 공지할수있다.</t>
  </si>
  <si>
    <t>＊이는 전화번호와 무전주파수를 포함할수있다.</t>
  </si>
  <si>
    <t>＊모든 비행자는 가능한 빠른시일에 착륙보고한다, (일반적으로 착륙후 20분이내)</t>
  </si>
  <si>
    <t>＊골에 착륙한 비행자도 마찬가지다.</t>
  </si>
  <si>
    <t>＊먼저 착륙한 비행자가 늦게 착륙한 비행자 보고를 할수있다.</t>
  </si>
  <si>
    <t>＊GPS 다운로드는 착륙보고를 대체하지 않는다.</t>
  </si>
  <si>
    <t>＊비행자는 지연된 착륙보고로 감점을 받을수있다.</t>
  </si>
  <si>
    <t>＊감점은 최고 전체경기 실격에 처해질수있다,</t>
  </si>
  <si>
    <t>＊본부 체크인</t>
  </si>
  <si>
    <t>＊모든비행자는 반드시 라이브 트래커를 반납해야한다.</t>
  </si>
  <si>
    <t>＊라이브 트래커 반납은 체크인을 의미하고, 비행자가 안전하게 돌아온것을 보증한다.</t>
  </si>
  <si>
    <t>＊GPS다운로드</t>
  </si>
  <si>
    <t>＊GPS 트랙 다운로드는 필수이다.</t>
  </si>
  <si>
    <t>＊모든 비행자는 반드시 GPS트랙을 다운로드 받아야한다.</t>
  </si>
  <si>
    <t>＊타스크</t>
  </si>
  <si>
    <t>＊타스크는 이륙장에서 시작되며 0개 이상에 턴포인터를 지나 골에서 끝난다.</t>
  </si>
  <si>
    <t>＊타스크 구간에서 일부혹은 전부가 속도구간으로 정의된다.</t>
  </si>
  <si>
    <t>＊목표는 코스를 따라 속도구간을 가장짧은시간에 비행하는것이다.</t>
  </si>
  <si>
    <t>＊타스크거리는 타스크 전 구간을 지나는 가장 짧은 거리를 말한다.</t>
  </si>
  <si>
    <t xml:space="preserve">＊만약 비행자가 타스크 구간을 완수하지 못한경우 거리점수는 전체 타스크거리에서 그 선수가 턴포인터를 지나 골까지 가기위한 그의 가장좋은 위치에서 턴포인터들을 지나 골까지 갈수있는 가장 짧은거리를 뺀 나머지거리이다. </t>
  </si>
  <si>
    <t>＊레이스투골</t>
  </si>
  <si>
    <t>＊타스크는 한개의 시작 시간을 갖는다.</t>
  </si>
  <si>
    <t>＊클럭스타트</t>
  </si>
  <si>
    <t>＊클럭시스타트 타스크는 여러개의 스타트 시간이 있고, 보통 고정된 간격을 가진다.</t>
  </si>
  <si>
    <t>＊일랩스드타임은 개인 각자의 시작시간이 주어진다.</t>
  </si>
  <si>
    <t>＊시작시간의 시작 과 끝 혹은 마지막 시작시간이 정해질수있다.</t>
  </si>
  <si>
    <t>＊디스턴스타스크</t>
  </si>
  <si>
    <t>＊모든 디스턴스타스크의 목표는 최대한 멀리 나는것이다.</t>
  </si>
  <si>
    <t>＊구간(코스)은 한개혹은 수개의 턴포이터로 시작할수있다.</t>
  </si>
  <si>
    <t>＊타스크 마감</t>
  </si>
  <si>
    <t>＊타스크 마감시간은 그날의 끝에 수색과 구조를 위해 혹은 나쁜 예보를 피하기위해 충분한시간을 준다</t>
  </si>
  <si>
    <t>＊주최자는 경기기간중 포인터를 변경하거나 좌표를 추가할수있다</t>
  </si>
  <si>
    <t>＊이경우, 변경된것은 타스크 브리핑시 공시되고 타스크보드에 표시된다.</t>
  </si>
  <si>
    <t>＊공식 지도형식은 WGS84이고, 좌표는 UTM이다.</t>
  </si>
  <si>
    <t>＊실린더</t>
  </si>
  <si>
    <t>＊시작</t>
  </si>
  <si>
    <t>＊만약 이것을 만족시키지 못할경우 , 비행자는 스타트 실린더 까지 점수계산된다.</t>
  </si>
  <si>
    <t>＊만약 유효한 시작시간이 없으면, 비행자는 스타트 실린더까지 계산된다.</t>
  </si>
  <si>
    <t>＊골</t>
  </si>
  <si>
    <t>＊물리적 라인 최소50m길이 1m폭, 50m보다 작다면 물리적 라인은 실제라인에 양쪽방향 25m길이로 연장선으로 한다.</t>
  </si>
  <si>
    <t>＊물리적 라인은 골판정관이 비행자가 물리적으로 통과했다고 봤을때 유효하다.</t>
  </si>
  <si>
    <t>＊비행자가 골라인을 통과하지않았을경우 시간점수를 채점하지않는다.</t>
  </si>
  <si>
    <t>＊안전 혹은 다른이유로 실린더를 사용할수있다. 이는 브리핑시 반드시 설명되야하고 타스크보드에 기록된다. 이경우 물리적 장비는 없다</t>
  </si>
  <si>
    <t>＊분명한 안전을위한 이유로 골라인을 통과하지 않을경우 비행자를 호의적으로 교려한다.</t>
  </si>
  <si>
    <t>＊주최자는 골 시각화, 안전, 공공성, 미디어를 위해 가능한 자주 물리적 라인을 사용해야한다.</t>
  </si>
  <si>
    <t>＊공공과 미디어를 위한 이유로 비행자는 시간 실린더를 통과한 순서대로 골라인을 통과하도록 요구된다.</t>
  </si>
  <si>
    <t>＊ESS</t>
  </si>
  <si>
    <t>＊Ess는,</t>
  </si>
  <si>
    <t>＊통과시간</t>
  </si>
  <si>
    <t>＊SSS/ESS 반경 및 골라인 통과시간은 비행자의 트랙로그로 결정된다.</t>
  </si>
  <si>
    <t>＊타스크 증거</t>
  </si>
  <si>
    <t>＊원천</t>
  </si>
  <si>
    <t>＊GPS로 부터 오직 직접 데이터를 수집한다.</t>
  </si>
  <si>
    <t>＊GPS 자체에서 전자서명된 IGC 파일역시 받아들인다.</t>
  </si>
  <si>
    <t>＊유효한 GPS데이터만 진짜 증거로 고려된다.</t>
  </si>
  <si>
    <t>＊파일의 사본이나 어떤 다른 원천으로 부터의 파일은 비행의 증거로 인정되지 않는다.</t>
  </si>
  <si>
    <t>＊트랙로그 데이터는 공개된다.</t>
  </si>
  <si>
    <t>＊유효한 GPS 데이터</t>
  </si>
  <si>
    <t>＊유효하게 인정되기 위해서, 트랙로그는 아래요건을 충족해야한다.</t>
  </si>
  <si>
    <t>＊ 트랙로그는 최소 2분의 데이터와 턴포인터와 착륙전 최소 5개의 연속된 트랙포인터를 보여야한다</t>
  </si>
  <si>
    <t>＊트랙로그는 반드시 유효하고 일괄된 타임트탬프 와 GPS고도 기록이 있어야한다.</t>
  </si>
  <si>
    <t>＊연속적인 트랙로그는는 각 전임자 포인터와 20초 혹은 이하이다.</t>
  </si>
  <si>
    <t>＊여러 GPS수신기로 부터 부분 트랙을 조합하여 유효한 트랙을 만들수있다.</t>
  </si>
  <si>
    <t>＊GPS유효성은 GPS 소프트 웨어에 의해 확인된다.</t>
  </si>
  <si>
    <t>＊GPS 소프트웨어</t>
  </si>
  <si>
    <t>＊CompCheck (Ulric jessop)</t>
  </si>
  <si>
    <t>＊GPS 확인 기준</t>
  </si>
  <si>
    <t xml:space="preserve">＊'진입'실린더의 경우 실린더 내에 최소 한개의 점, '진출'의 경우 실린더 바깥에 최소 한개점 </t>
  </si>
  <si>
    <t>＊연속된 트랙로그에 실린더 라인을 통과하는 두개의 연속된 점</t>
  </si>
  <si>
    <t>＊수동으로 기록된 웨이포인터는 트랙로그 증거로 고려되지않는다.</t>
  </si>
  <si>
    <t xml:space="preserve">＊GPS수신기와 컴퓨터 소프트웨어 가 거리계산을 위한 공차 0.5%가 적용된다. </t>
  </si>
  <si>
    <t>＊최적의 위치</t>
  </si>
  <si>
    <t>＊최고의 위치는 착륙지점이 될수있거나 비행중 다다랗던 최고의 위치가 될수있다.</t>
  </si>
  <si>
    <t>＊비행자의 GPS 책임과 관리</t>
  </si>
  <si>
    <t>＊비행자는 여러개의 GPS수시기와 DATA로거를 가질수있다.</t>
  </si>
  <si>
    <t>＊비행자는 GPS와 로거에 바른 비행기록을 위해 올바른 변수를 설정해야한다.</t>
  </si>
  <si>
    <t xml:space="preserve">＊비행자는 매번 새 트랙로그를 위해 이전 기록을 지울수있다.  </t>
  </si>
  <si>
    <t>＊비행자는 만약 그렇게 하기를 잊어버렸을경우 모든 결과를 수용한다.</t>
  </si>
  <si>
    <t>＊GPS 수신기와 DATA 로거 실패시 이문제를 해결하는것은 비행자의 책임이다.</t>
  </si>
  <si>
    <t>＊각 비행자는 GPS 트랙로그 다운도드시, 자신의 GPS 트랙로그 임을 인증한다.</t>
  </si>
  <si>
    <t>＊조직은 여러 트랙로그를 대조 확인할수있다.</t>
  </si>
  <si>
    <t>＊착륙후 GPS</t>
  </si>
  <si>
    <t>＊비행자가 골이 아닌 다른곳에 착륙했을경우, GPS수신기와 DATA로거를 바로 꺼야한다.</t>
  </si>
  <si>
    <t>＊재이륙의 경우, 비행자는 그의 GPS에 추가적인 데이터가 기록되지않았음을 확실히하는것은 비행자의 책임이다.</t>
  </si>
  <si>
    <t>＊이경우가 발생하면, 그의 첫번째 비행 데이터를 덮어쓸 수있다.</t>
  </si>
  <si>
    <t>＊위 내용은 착륙을 감지하고 각 비행에 대한 개별 트랙파일을 생성하는 최신 장치에는 적용되지않는다.</t>
  </si>
  <si>
    <t>＊GPS수신기</t>
  </si>
  <si>
    <t>＊GPS수신기는 GPS고도를 기록할수있어야한다.그리고 이정보는 트랙 다운로드시 포함되어야한다.</t>
  </si>
  <si>
    <t>＊USB기반 GPS수신기는 오직 USB대용량 표준이 적용되고, 서명된 IGC 트랙로그를 생성할수있는경우에한한다.</t>
  </si>
  <si>
    <t>＊요청시, 비행자는 트랙 다운로드를 위해 특정GPS에 케이블을 재공 할 수있어야한다.</t>
  </si>
  <si>
    <t>＊감점과 보상</t>
  </si>
  <si>
    <t>＊감점</t>
  </si>
  <si>
    <t>＊변경된 글라이더 : 타스크 0점, 2회 위반시 경기에서 제외한다.</t>
  </si>
  <si>
    <t>＊인증무게범위에서 벗어날경우 : 타스크 0점, 2회 위반시 경기에서 제외한다.</t>
  </si>
  <si>
    <t>＊수평혹은 수직 공역 위반 : 1m당 10점씩 50m까지, 50m초과시 0점.</t>
  </si>
  <si>
    <t>＊연속적인 트랙이 필요한경우 트랙로그 분실 혹은 분할된 경우 : 타스크 0점.</t>
  </si>
  <si>
    <t>＊번호없음, 잘못된번호, 규정에 맞지않은번호 : 타스크당 100점씩 감점.</t>
  </si>
  <si>
    <t>＊공식 스폰서로고 및 장비미착용시 : 타스크당 100점까지 감점.</t>
  </si>
  <si>
    <t>＊보상</t>
  </si>
  <si>
    <t>＊구조작업에 참여한 비행자는 보상점수를 받는다.</t>
  </si>
  <si>
    <t>＊구조에시간에 비행자의 위치 와 그 비행자가 획득할수있었던 결과에 따라서 '경기위원회'에서 보상을 평가한다.</t>
  </si>
  <si>
    <t xml:space="preserve">＊평가가 불가능하다면, 예들들어 타스크 시작할때, 이전타스크의 랭킹 (혹은 다음타스크)등이 고려된다. 어떤경우든 그의 구조행동은 그의 랭킹을 잃어서는 절대 안된다. </t>
  </si>
  <si>
    <t>＊타스크 타당성</t>
  </si>
  <si>
    <t>＊타스크 타당성은 주로 채점형식에서 다룬다.</t>
  </si>
  <si>
    <t>＊이륙한선수의 숫자, 비행한거리, 공중에서 보낸시간 등이 고려된다.</t>
  </si>
  <si>
    <t>채점형식에 따라 계산된 이륙 타당성에 더해서 오직 타스크 등록선수당 일분이상 시간과 동시이륙의 가능성을 만족할경우 만 유효하다고 간주한다. (경기위원장과 경기위원회 와 경기시작시 선언)</t>
  </si>
  <si>
    <t>＊타스크 중지,</t>
  </si>
  <si>
    <t>＊경기위원장과 (혹은) '경기위원회'가 안전상 이유로 타스크를 중지할수있다.</t>
  </si>
  <si>
    <t>＊타스크 스탑은 안전주파수로 공표된다.</t>
  </si>
  <si>
    <t>＊타스크 스탑 시간은 타스크스탑 공표 5분전이다.</t>
  </si>
  <si>
    <t>＊레이스투골에 경우반드시 스탑시간이 최소 스타트 한시간이후여야한다.</t>
  </si>
  <si>
    <t xml:space="preserve">＊다른종류에 레이스경기는 마지막 스타트 타임 한시간이후 </t>
  </si>
  <si>
    <t>＊마지막스타트 시간은, 마지막 선수가 스타트한 시간 혹은 타스크에 기록된 마지막 스타트타임.</t>
  </si>
  <si>
    <t>＊마지막스타트 타임이 결정되지않거나, 몇몇비행자가 스타트 전인경우, 타스크는 채점될수없다.</t>
  </si>
  <si>
    <t>＊유효한 중지된타스크는 '스탑타당성(품격)'이 채점에 적용된다.</t>
  </si>
  <si>
    <t>＊비행자들이 타스크 스탑시간에 ESS와 골사이에 있을경우, 타스크 스탑이후에 비행한 부분을 포함해서 그들의 전체 비행이 채점된다</t>
  </si>
  <si>
    <t>＊타스크를 정확히 채점할수 없는경우는 캔슬된다.</t>
  </si>
  <si>
    <t>＊타스크가 중지되었을경우 본부에 체크인할때까지 비행자의 모든경기규칙은 계속 적용된다.</t>
  </si>
  <si>
    <t>＊클럭스타트, 일랩스타임, 자유거리 타스크가 중지됬을때,</t>
  </si>
  <si>
    <t>＊예: 클럭스타트 타스크, 몇몇 비행자는 마지막 스타트 14:00를 사용, 16:12타스크 스탑됨, 타스크 스탑 시간은 : 16:07, '최소 비행가능 시간'은 2시간7분 이다.</t>
  </si>
  <si>
    <t>＊고도보상</t>
  </si>
  <si>
    <t xml:space="preserve">＊타스크가 중지된경우, 비행자는 그들의 전체비행동안 GPS고도에 기준해 고도보상을 받는다 </t>
  </si>
  <si>
    <t>＊고도보상은 글라이더 활공비 4:1 이다.</t>
  </si>
  <si>
    <t>＊계산을위해, 타스크스탑시간전 비행자의 비행중 고도보상도 고려하여 "최고의 위치"가 결정된다.</t>
  </si>
  <si>
    <t>＊타스크 캔슬</t>
  </si>
  <si>
    <t>＊마지막 착륙시간후, 타스크는 오직 '배심원'에의해 캔슬될수있다.</t>
  </si>
  <si>
    <t>＊타스크 취소를 요청은 항의를 할수있다.</t>
  </si>
  <si>
    <t>* GPS는 유일한 비행증명을 위한 증거이다.</t>
    <phoneticPr fontId="1" type="noConversion"/>
  </si>
  <si>
    <t>＊GPS</t>
    <phoneticPr fontId="1" type="noConversion"/>
  </si>
  <si>
    <t>＊메인 브레이크라인의 길이조절이외에 어떠한 방법의 글라이더수정은 인정하지않는다.</t>
    <phoneticPr fontId="1" type="noConversion"/>
  </si>
  <si>
    <t>＊글라이더 검사정의에 정의된 라인과 라이져의 공차는 범위는 인정한다.</t>
    <phoneticPr fontId="1" type="noConversion"/>
  </si>
  <si>
    <t>＊불이행시 참가자는 착륙요구를 받거나 처벌을 받을수있다.</t>
    <phoneticPr fontId="1" type="noConversion"/>
  </si>
  <si>
    <t>＊비행자가 한번의 경기에서 정한 번호를 사용하면 당해년도 번호는 고정된다.</t>
    <phoneticPr fontId="1" type="noConversion"/>
  </si>
  <si>
    <t>＊팀성적</t>
    <phoneticPr fontId="1" type="noConversion"/>
  </si>
  <si>
    <t>＊팀은 한 경기에 한하며 다음경기에는 변경이 가능하다.</t>
    <phoneticPr fontId="1" type="noConversion"/>
  </si>
  <si>
    <t>＊완성되지않은팀은 경기중 비행자를 추가할수있다. 다친 비행자는 팀원에서 교체될수있다.</t>
    <phoneticPr fontId="1" type="noConversion"/>
  </si>
  <si>
    <t>＊새로합류한 비행자의 점수는 합류한날부터 추가계산된다.</t>
    <phoneticPr fontId="1" type="noConversion"/>
  </si>
  <si>
    <t>＊타스크가 시작되기전 팀구성을 제출해야한다.</t>
    <phoneticPr fontId="1" type="noConversion"/>
  </si>
  <si>
    <t>＊팀명은 당해년 경기중 변경될수있다. 변경사항은 반드시 점수계산자에게 경기전 고지해야한다.</t>
    <phoneticPr fontId="1" type="noConversion"/>
  </si>
  <si>
    <t>＊지역 지식을 제공하기위해 지명된 1명.</t>
    <phoneticPr fontId="1" type="noConversion"/>
  </si>
  <si>
    <t>＊경기위원장 혹은 경기위원회는 안전상 이유로 필요시 어느 선수에대한 비행을 제한할수있다.</t>
    <phoneticPr fontId="1" type="noConversion"/>
  </si>
  <si>
    <t>＊어떠한 부품에 교환이라도 원상세를 따라야한다.</t>
    <phoneticPr fontId="1" type="noConversion"/>
  </si>
  <si>
    <t>＊글라이더 사이에 간격에 상관없이 열기둥에 동참할경우 처음 글라이더가 정한 회전방향으로 회전한다.</t>
    <phoneticPr fontId="1" type="noConversion"/>
  </si>
  <si>
    <t>＊비행자의 시작 시간은 타스크를 시작하기위해 그가 마지막으로 속도구간을 시작한 시점에 의해 정해진다.</t>
    <phoneticPr fontId="1" type="noConversion"/>
  </si>
  <si>
    <t>＊비행자의 시작시간은 그가 타스크를 시작하기 위해 속도구간을 마지막으로 지나간 시점이다</t>
    <phoneticPr fontId="1" type="noConversion"/>
  </si>
  <si>
    <t>＊ 파일럿 개인 시작 시간은 비행자가 타스크에서 정의된 방향으로 실린더를 지나는 마지막시간으로 계산된다.</t>
    <phoneticPr fontId="1" type="noConversion"/>
  </si>
  <si>
    <t>＊가상에 골라인은 비행자의 트랙로그가 가상골라인과 일치하는 평면상 반경 200m 반 실린더 안에 트랙로그 포인트가 있을때 골은 유효하다.  (이 반원의 내부는 이전 턴포인터에서 가상골 라인의 반대편에있다)</t>
    <phoneticPr fontId="1" type="noConversion"/>
  </si>
  <si>
    <t>＊물리적 라인 은 가능한 가상라인과 일치해야하며, 가상선보다 이전 턴포인터에서 더 멀리 떨어져서는 안된다.</t>
    <phoneticPr fontId="1" type="noConversion"/>
  </si>
  <si>
    <t>＊비행자는 가상골라인 혹은 물리적 라인이 유효했을때 골에 도착했다고 간주한다.</t>
    <phoneticPr fontId="1" type="noConversion"/>
  </si>
  <si>
    <t>＊비행자는 물리적 라인보다 더 멀리 비행해야하고 적어도 그것에 착륙해야한다.</t>
    <phoneticPr fontId="1" type="noConversion"/>
  </si>
  <si>
    <t>＊비행자는 골라인통과를 위해 어떠한 위험도 감수해서는 안된다.</t>
    <phoneticPr fontId="1" type="noConversion"/>
  </si>
  <si>
    <t>＊다른 턴포인터, 이경우 비행자의 종료시간은 비행자가 그 턴포인터를 유효화할때(통과할때) 그후, 비행자는 골을 완성하기위해 나머지 턴포인터와 골을 통과해야한다.</t>
    <phoneticPr fontId="1" type="noConversion"/>
  </si>
  <si>
    <t xml:space="preserve">＊골실린더에 도착(기본 1km) , 이경우 비행자의 종료시간은 실린더를 통과하는 시간이다. </t>
    <phoneticPr fontId="1" type="noConversion"/>
  </si>
  <si>
    <t>＊골좌표의 중심 실린더(기본1000m), 이경우 비행자의 종료시간은 그가 실린더를 진입(진출)한 시간이다. 그후 골을 완성하기위해 골을 통과해야한다.</t>
    <phoneticPr fontId="1" type="noConversion"/>
  </si>
  <si>
    <t>＊실제 통과시간은 통과전 마지막 트랙로그 지점과 통과후 첫포인터의 타임스탬프의 보간으로 찾는다.</t>
    <phoneticPr fontId="1" type="noConversion"/>
  </si>
  <si>
    <t>＊DATA는 DATA 기록기에서도 수집할수있다. 이경우 DATA 기록기의 데이터의 유효성검사를 요구받는다.</t>
    <phoneticPr fontId="1" type="noConversion"/>
  </si>
  <si>
    <t>＊리딩포인트를 완전히 획득하도록 전체 비행을 기록하기를 권장한다.</t>
    <phoneticPr fontId="1" type="noConversion"/>
  </si>
  <si>
    <t>＊부분부분으로 된경우, 비행금지구역이나 위험지역이 존재하는경우 경기위원장은 그들이 인정되지않은 지역을 통과하지않았다는 것을 보여주기위해 연속된 트랙로그를 요구할수있다.</t>
    <phoneticPr fontId="1" type="noConversion"/>
  </si>
  <si>
    <t>＊시작 실린더, 혹은 시작시한이후, 트랙로그는 '진입'일경우 실린더 바깥에 한개 이상의 점, '진출'의 경우 실린더 안에 한개 이상의 점을 보여야한다.</t>
    <phoneticPr fontId="1" type="noConversion"/>
  </si>
  <si>
    <t>＊각 턴포인터 요구, 트랙로그는 아래것중 한개를 보여야한다.</t>
    <phoneticPr fontId="1" type="noConversion"/>
  </si>
  <si>
    <t>＊예) 400m 실린더의 경우 2m공차</t>
    <phoneticPr fontId="1" type="noConversion"/>
  </si>
  <si>
    <t>＊비행자는 그들이 타스크를 위한 최선의 위치에서 채점된다.</t>
    <phoneticPr fontId="1" type="noConversion"/>
  </si>
  <si>
    <t>＊중지된 타스크의 경우 최적의 점을 결정할때 각 트랙로그 포인터에 따른 고도 보너스 요인이 계산된다.</t>
    <phoneticPr fontId="1" type="noConversion"/>
  </si>
  <si>
    <t>＊최소 비행가능 시간"은 마지막 스타트 타임 과 타스크 중지시간 사이에 시간이다.</t>
    <phoneticPr fontId="1" type="noConversion"/>
  </si>
  <si>
    <t>＊라이브트레킹</t>
    <phoneticPr fontId="1" type="noConversion"/>
  </si>
  <si>
    <t>＊주최자는 모든 파일럿에게 장비 검사를 요청할 수 있다. 모든 파일럿은 그러한 요청에 즉각 검사 또는 비교를 위해 조직에 글라이더를 제출 해야한다.</t>
    <phoneticPr fontId="1" type="noConversion"/>
  </si>
  <si>
    <t>＊등록시 경기기간중 사용할 장비명(사이즈, 시리얼 번호)을 등록시 기제해야한다.</t>
    <phoneticPr fontId="1" type="noConversion"/>
  </si>
  <si>
    <t>＊참가자는 2metre밴드의 무전기를 소지해야하고 안전을 위해 반드시 사용해야 한다.</t>
    <phoneticPr fontId="1" type="noConversion"/>
  </si>
  <si>
    <t>＊참가자는 브리핑시 공지된 대회 안전주파수에 대기해야한다.</t>
    <phoneticPr fontId="1" type="noConversion"/>
  </si>
  <si>
    <t>＊모든 파일럿은 비행중 핸드폰을 소지해야 한다</t>
    <phoneticPr fontId="1" type="noConversion"/>
  </si>
  <si>
    <t>＊파일럿은 적어도 작동이 되는 한개의 GPS 수신기를 가지고 있어야 하고, 올바른 파라미터로 세팅할 의무가 있다</t>
    <phoneticPr fontId="1" type="noConversion"/>
  </si>
  <si>
    <t>＊이의 제기(프로테스트)와 배심</t>
    <phoneticPr fontId="1" type="noConversion"/>
  </si>
  <si>
    <t>＊이의 제기는 항의 결과 게시후 2시간이내에 문서로 제출되야한다.</t>
    <phoneticPr fontId="1" type="noConversion"/>
  </si>
  <si>
    <t>＊경기결과에대한 항소의 경우 마지막 결과 발표후 30분이내)</t>
    <phoneticPr fontId="1" type="noConversion"/>
  </si>
  <si>
    <t>＊배심원은 이의 제기를 관할하고, 항소 비용을 되돌려줄 결정을 할 수도 있다</t>
    <phoneticPr fontId="1" type="noConversion"/>
  </si>
  <si>
    <t>＊배심원은 당 경기에 참석한 모든 멤버로 구성되어지며 단 회장 그리고 이의 제기에 포함된 위원회 멤버는 제외된다.</t>
    <phoneticPr fontId="1" type="noConversion"/>
  </si>
  <si>
    <t>＊경기 위원회는 배심에 있어서 중재를 한다</t>
    <phoneticPr fontId="1" type="noConversion"/>
  </si>
  <si>
    <t>＊항소</t>
    <phoneticPr fontId="1" type="noConversion"/>
  </si>
  <si>
    <t>＊ 배심원 결정 관련하여 모든 파일럿은 항소를 할 수 있다.</t>
    <phoneticPr fontId="1" type="noConversion"/>
  </si>
  <si>
    <t>＊항소 위원회는 항소 비용을 되돌려줄 결정을 할 수 있다.</t>
    <phoneticPr fontId="1" type="noConversion"/>
  </si>
  <si>
    <t>＊모든 소송 당사자는 참석해야 한다. 그들은 좋은 시간에 항소를 발표가 주어지고, 목격자를 부를 권리를 갖는다. 그들의 부재는 항소를 연기하는건 아니다.</t>
    <phoneticPr fontId="1" type="noConversion"/>
  </si>
  <si>
    <t xml:space="preserve">＊항소 위원회는 최종 결정을 할 수 있는 힘을 가지고 있다. </t>
    <phoneticPr fontId="1" type="noConversion"/>
  </si>
  <si>
    <t xml:space="preserve"> ＊예를 들어, 항소 위원회는 아래 결정권한이 있지만 꼭 한정되지는 않는다.</t>
    <phoneticPr fontId="1" type="noConversion"/>
  </si>
  <si>
    <t>＊명백한 오류의 경우 랭킹 순위를 변경</t>
    <phoneticPr fontId="1" type="noConversion"/>
  </si>
  <si>
    <t>＊월드컵 룰에 위배되는 경우, 종합 랭킹에 대해서 타스크를 무효화 한다.</t>
    <phoneticPr fontId="1" type="noConversion"/>
  </si>
  <si>
    <t>＊배심원 결정에 대해서 불만을 제기하는 항소의 경우 뿐만 아니라 배심원 결정 실패의 경우 배심원 결정을 변경</t>
    <phoneticPr fontId="1" type="noConversion"/>
  </si>
  <si>
    <t>＊보증금 반환과 항소 비용 할당을 결정</t>
    <phoneticPr fontId="1" type="noConversion"/>
  </si>
  <si>
    <t>＊에어스타트</t>
    <phoneticPr fontId="1" type="noConversion"/>
  </si>
  <si>
    <t>＊ 다음 턴포인터가 스타트 실린더 안쪽에 있을경우 진입 스타트이고,</t>
    <phoneticPr fontId="1" type="noConversion"/>
  </si>
  <si>
    <t>＊에어 스타트는 실린더 엔터 또는 실린더 엑시트 두가지이다.</t>
    <phoneticPr fontId="1" type="noConversion"/>
  </si>
  <si>
    <t>＊ 다음 턴포인터가 스타트 실린더 바깥에 있을경우 진출 스타트 이다.</t>
    <phoneticPr fontId="1" type="noConversion"/>
  </si>
  <si>
    <t>＊ 레이스투 골인경우, 스타트 실린더는 미리 지정한 시간에 오픈된다. 스타드 실린더는 아래에서 유효하다.</t>
    <phoneticPr fontId="1" type="noConversion"/>
  </si>
  <si>
    <t>＊리포트백 시간까지 보고하지 않은경우 감점될수있다(감점부분 참고)</t>
    <phoneticPr fontId="1" type="noConversion"/>
  </si>
  <si>
    <t xml:space="preserve">＊비행을 하지 않기로 결심한 파일럿은 이륙장에서 라이브 트랙커를 반납해야 한다. 이렇게 하지 않는다면 본부에서 보통확인 절차가 이루어져야한다. </t>
    <phoneticPr fontId="1" type="noConversion"/>
  </si>
  <si>
    <t>＊선수는 선수등록과, 이륙장에서 비행전 자신의 몸무게를 조종할수있다.</t>
    <phoneticPr fontId="1" type="noConversion"/>
  </si>
  <si>
    <t>＊모든참가자는 '항의'결과에 의해 발생된 영향으로 만족하지 못한 경우 어떠한 참가자라도 '이의제기'를 할수있다.(10만)</t>
    <phoneticPr fontId="1" type="noConversion"/>
  </si>
  <si>
    <t>＊항소 위원회는 적어도 소송 당사자와 관련이 없는 항공 위원회 회장과 항공 항공회 회원 3명(파일럿 또는 위원회 멤버)의로 구성된다.</t>
    <phoneticPr fontId="1" type="noConversion"/>
  </si>
  <si>
    <t>＊클럭스타트, 일랩스타임, 자유거리 타스크가 중지됬을때, "최소 비행가능 시간"후 그들의 최고 위치로 점수계산 한다.</t>
    <phoneticPr fontId="1" type="noConversion"/>
  </si>
  <si>
    <t>주최자는 골에서의 바람상태 등을 모든선수에게 방송할수있다. 이는 개인에게 전달되어 불공평한 이득을 제거하고 안전을 향상시키기 위함이다.</t>
    <phoneticPr fontId="1" type="noConversion"/>
  </si>
  <si>
    <t>1명이상 10km 이상 비행시 성립</t>
    <phoneticPr fontId="1" type="noConversion"/>
  </si>
  <si>
    <r>
      <t xml:space="preserve">＊최소 </t>
    </r>
    <r>
      <rPr>
        <sz val="11"/>
        <color theme="1"/>
        <rFont val="맑은 고딕"/>
        <family val="2"/>
        <charset val="129"/>
        <scheme val="minor"/>
      </rPr>
      <t>10</t>
    </r>
    <r>
      <rPr>
        <sz val="11"/>
        <color theme="1"/>
        <rFont val="맑은 고딕"/>
        <family val="3"/>
        <charset val="129"/>
        <scheme val="minor"/>
      </rPr>
      <t>억원</t>
    </r>
    <r>
      <rPr>
        <sz val="11"/>
        <color theme="1"/>
        <rFont val="맑은 고딕"/>
        <family val="2"/>
        <charset val="129"/>
        <scheme val="minor"/>
      </rPr>
      <t xml:space="preserve"> 보장할수 있는 삼자배상 책임보험에 가입해야한다.</t>
    </r>
    <phoneticPr fontId="1" type="noConversion"/>
  </si>
  <si>
    <t>연습일</t>
    <phoneticPr fontId="1" type="noConversion"/>
  </si>
  <si>
    <t>연습일은 등록이 완료되기 전에 한다.</t>
    <phoneticPr fontId="1" type="noConversion"/>
  </si>
  <si>
    <t>라이브트랙등 완전한 뒷받침 이나 회송이 불가하다.</t>
    <phoneticPr fontId="1" type="noConversion"/>
  </si>
  <si>
    <t>이날은 자유비행으로 생각해야하며 이륙장 이동 및 회송이 제한적일수 있음을 명심해야 한다.</t>
    <phoneticPr fontId="1" type="noConversion"/>
  </si>
  <si>
    <t>비행일</t>
    <phoneticPr fontId="1" type="noConversion"/>
  </si>
  <si>
    <t>이외(휴식일,, 취소된경기)에는 비행일이 아니다.</t>
    <phoneticPr fontId="1" type="noConversion"/>
  </si>
  <si>
    <t>윈도우 오픈후 삼십분 이상이 진행된경우 비행이로 본다.</t>
    <phoneticPr fontId="1" type="noConversion"/>
  </si>
  <si>
    <t>휴식시간</t>
    <phoneticPr fontId="1" type="noConversion"/>
  </si>
  <si>
    <t>GPS 다운로드후 다음날 이륙장이동시간 때까지 비행자의 90%가 최소 8시간의 휴식기간이 제공되야한다.</t>
    <phoneticPr fontId="1" type="noConversion"/>
  </si>
  <si>
    <t xml:space="preserve">한 가지 예외, 슈퍼 파이널에는 연속 6 일 이상 비행하지 않는다. 주최자는 하루 휴식 일을 사용하여 이를 시행해야한다. </t>
    <phoneticPr fontId="1" type="noConversion"/>
  </si>
  <si>
    <t>이 휴식 일은 첫 경기 4 일 동안은 정할 수 없습니다.</t>
    <phoneticPr fontId="1" type="noConversion"/>
  </si>
  <si>
    <t>악천후로 인해 비행 일이 막히면 4 번째날을 휴근 일로 삼아 7 일 연속 비행 일을 허용 할 수 있다.</t>
    <phoneticPr fontId="1" type="noConversion"/>
  </si>
  <si>
    <t>수퍼 파이널에서는 비행 조건이 까다로운 경우 휴무일에 대한 추가 요구 사항을 현지 규정에 추가 할 수 있다.</t>
    <phoneticPr fontId="1" type="noConversion"/>
  </si>
  <si>
    <t>＊주최자는 선발인원중 5명의 와일드카드를 가진다.</t>
    <phoneticPr fontId="1" type="noConversion"/>
  </si>
  <si>
    <t>＊최대참가자 수는 100명 이다.</t>
    <phoneticPr fontId="1" type="noConversion"/>
  </si>
  <si>
    <r>
      <t>＊오직 인증된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CCC까지의</t>
    </r>
    <r>
      <rPr>
        <sz val="11"/>
        <color theme="1"/>
        <rFont val="맑은 고딕"/>
        <family val="2"/>
        <charset val="129"/>
        <scheme val="minor"/>
      </rPr>
      <t xml:space="preserve"> 글라이더</t>
    </r>
    <r>
      <rPr>
        <sz val="11"/>
        <color theme="1"/>
        <rFont val="맑은 고딕"/>
        <family val="2"/>
        <charset val="129"/>
        <scheme val="minor"/>
      </rPr>
      <t xml:space="preserve"> 또는 EN 926 또는 LTF 91/09 인증 된 글라이더만 참가할수있다.</t>
    </r>
    <phoneticPr fontId="1" type="noConversion"/>
  </si>
  <si>
    <r>
      <t>＊모든 참가자는 반드시 인증된(EN) 헬멧과 보조산</t>
    </r>
    <r>
      <rPr>
        <sz val="11"/>
        <color rgb="FF00B0F0"/>
        <rFont val="맑은 고딕"/>
        <family val="3"/>
        <charset val="129"/>
        <scheme val="minor"/>
      </rPr>
      <t>(2개)</t>
    </r>
    <r>
      <rPr>
        <sz val="11"/>
        <color theme="1"/>
        <rFont val="맑은 고딕"/>
        <family val="2"/>
        <charset val="129"/>
        <scheme val="minor"/>
      </rPr>
      <t>을 착용해야한다.</t>
    </r>
    <phoneticPr fontId="1" type="noConversion"/>
  </si>
  <si>
    <r>
      <t>＊부착위치는 글라이더 하판 리딩엣지(위쪽) 중앙(높이50</t>
    </r>
    <r>
      <rPr>
        <sz val="11"/>
        <color theme="1"/>
        <rFont val="맑은 고딕"/>
        <family val="2"/>
        <charset val="129"/>
        <scheme val="minor"/>
      </rPr>
      <t>0m</t>
    </r>
    <r>
      <rPr>
        <sz val="11"/>
        <color theme="1"/>
        <rFont val="맑은 고딕"/>
        <family val="2"/>
        <charset val="129"/>
        <scheme val="minor"/>
      </rPr>
      <t>m , 폭5</t>
    </r>
    <r>
      <rPr>
        <sz val="11"/>
        <color theme="1"/>
        <rFont val="맑은 고딕"/>
        <family val="2"/>
        <charset val="129"/>
        <scheme val="minor"/>
      </rPr>
      <t>00m</t>
    </r>
    <r>
      <rPr>
        <sz val="11"/>
        <color theme="1"/>
        <rFont val="맑은 고딕"/>
        <family val="2"/>
        <charset val="129"/>
        <scheme val="minor"/>
      </rPr>
      <t>m)이다.</t>
    </r>
    <phoneticPr fontId="1" type="noConversion"/>
  </si>
  <si>
    <r>
      <t xml:space="preserve">＊노미날 거리 = </t>
    </r>
    <r>
      <rPr>
        <sz val="11"/>
        <color theme="1"/>
        <rFont val="맑은 고딕"/>
        <family val="2"/>
        <charset val="129"/>
        <scheme val="minor"/>
      </rPr>
      <t>40</t>
    </r>
    <r>
      <rPr>
        <sz val="11"/>
        <color theme="1"/>
        <rFont val="맑은 고딕"/>
        <family val="2"/>
        <charset val="129"/>
        <scheme val="minor"/>
      </rPr>
      <t>km</t>
    </r>
    <phoneticPr fontId="1" type="noConversion"/>
  </si>
  <si>
    <r>
      <t xml:space="preserve">＊노미날 시간 </t>
    </r>
    <r>
      <rPr>
        <sz val="11"/>
        <color theme="1"/>
        <rFont val="맑은 고딕"/>
        <family val="2"/>
        <charset val="129"/>
        <scheme val="minor"/>
      </rPr>
      <t>1</t>
    </r>
    <r>
      <rPr>
        <sz val="11"/>
        <color theme="1"/>
        <rFont val="맑은 고딕"/>
        <family val="2"/>
        <charset val="129"/>
        <scheme val="minor"/>
      </rPr>
      <t>.5(</t>
    </r>
    <r>
      <rPr>
        <sz val="11"/>
        <color theme="1"/>
        <rFont val="맑은 고딕"/>
        <family val="2"/>
        <charset val="129"/>
        <scheme val="minor"/>
      </rPr>
      <t>1시간</t>
    </r>
    <r>
      <rPr>
        <sz val="11"/>
        <color theme="1"/>
        <rFont val="맑은 고딕"/>
        <family val="2"/>
        <charset val="129"/>
        <scheme val="minor"/>
      </rPr>
      <t>30분)</t>
    </r>
    <phoneticPr fontId="1" type="noConversion"/>
  </si>
  <si>
    <t>＊팀은 3명으로 여자1을 추가하는것이 가능하다.</t>
    <phoneticPr fontId="1" type="noConversion"/>
  </si>
  <si>
    <r>
      <t xml:space="preserve">＊팀등록 비용은 1년 </t>
    </r>
    <r>
      <rPr>
        <sz val="11"/>
        <color theme="1"/>
        <rFont val="맑은 고딕"/>
        <family val="2"/>
        <charset val="129"/>
        <scheme val="minor"/>
      </rPr>
      <t>10</t>
    </r>
    <r>
      <rPr>
        <sz val="11"/>
        <color theme="1"/>
        <rFont val="맑은 고딕"/>
        <family val="2"/>
        <charset val="129"/>
        <scheme val="minor"/>
      </rPr>
      <t>0만원, 경기당 2</t>
    </r>
    <r>
      <rPr>
        <sz val="11"/>
        <color theme="1"/>
        <rFont val="맑은 고딕"/>
        <family val="2"/>
        <charset val="129"/>
        <scheme val="minor"/>
      </rPr>
      <t>5</t>
    </r>
    <r>
      <rPr>
        <sz val="11"/>
        <color theme="1"/>
        <rFont val="맑은 고딕"/>
        <family val="2"/>
        <charset val="129"/>
        <scheme val="minor"/>
      </rPr>
      <t xml:space="preserve">만원, 챔피언쉽 </t>
    </r>
    <r>
      <rPr>
        <sz val="11"/>
        <color theme="1"/>
        <rFont val="맑은 고딕"/>
        <family val="2"/>
        <charset val="129"/>
        <scheme val="minor"/>
      </rPr>
      <t>5</t>
    </r>
    <r>
      <rPr>
        <sz val="11"/>
        <color theme="1"/>
        <rFont val="맑은 고딕"/>
        <family val="2"/>
        <charset val="129"/>
        <scheme val="minor"/>
      </rPr>
      <t>0만원 이다.</t>
    </r>
    <phoneticPr fontId="1" type="noConversion"/>
  </si>
  <si>
    <r>
      <t>＊타스크는 타스크</t>
    </r>
    <r>
      <rPr>
        <sz val="11"/>
        <color theme="1"/>
        <rFont val="맑은 고딕"/>
        <family val="2"/>
        <charset val="129"/>
        <scheme val="minor"/>
      </rPr>
      <t xml:space="preserve"> 위원회의 만장일치로 정해야한다.</t>
    </r>
    <phoneticPr fontId="1" type="noConversion"/>
  </si>
  <si>
    <r>
      <t>＊타스크 위원은 이륙우선권을</t>
    </r>
    <r>
      <rPr>
        <sz val="11"/>
        <color theme="1"/>
        <rFont val="맑은 고딕"/>
        <family val="2"/>
        <charset val="129"/>
        <scheme val="minor"/>
      </rPr>
      <t xml:space="preserve"> 갖는다.</t>
    </r>
    <phoneticPr fontId="1" type="noConversion"/>
  </si>
  <si>
    <r>
      <t>＊브리핑의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주요정보는 영어로</t>
    </r>
    <r>
      <rPr>
        <sz val="11"/>
        <color theme="1"/>
        <rFont val="맑은 고딕"/>
        <family val="2"/>
        <charset val="129"/>
        <scheme val="minor"/>
      </rPr>
      <t xml:space="preserve"> 공식보드에 게시된다.</t>
    </r>
    <phoneticPr fontId="1" type="noConversion"/>
  </si>
  <si>
    <r>
      <t>＊임시 타스크는</t>
    </r>
    <r>
      <rPr>
        <sz val="11"/>
        <color theme="1"/>
        <rFont val="맑은 고딕"/>
        <family val="2"/>
        <charset val="129"/>
        <scheme val="minor"/>
      </rPr>
      <t xml:space="preserve"> 모든선수가 공정한 준비를위해 최대한 빨리 게시한다.</t>
    </r>
    <phoneticPr fontId="1" type="noConversion"/>
  </si>
  <si>
    <r>
      <t>＊아래와같은 순서로</t>
    </r>
    <r>
      <rPr>
        <sz val="11"/>
        <color theme="1"/>
        <rFont val="맑은 고딕"/>
        <family val="2"/>
        <charset val="129"/>
        <scheme val="minor"/>
      </rPr>
      <t xml:space="preserve"> 정보를 가져야한다.</t>
    </r>
    <phoneticPr fontId="1" type="noConversion"/>
  </si>
  <si>
    <r>
      <t>*</t>
    </r>
    <r>
      <rPr>
        <sz val="11"/>
        <color theme="1"/>
        <rFont val="맑은 고딕"/>
        <family val="2"/>
        <charset val="129"/>
        <scheme val="minor"/>
      </rPr>
      <t xml:space="preserve"> 전날에 관한 정보, 항의,사고,위반, 전날우승자, 일기예보, 타스크,관련시간</t>
    </r>
    <phoneticPr fontId="1" type="noConversion"/>
  </si>
  <si>
    <t>*타스크 위원회는 이륙장, 안전을 고려한 타스크 를 정한다.</t>
    <phoneticPr fontId="1" type="noConversion"/>
  </si>
  <si>
    <t>* GPS 다운후 1시간이내, 임시결과를 발표한다.</t>
    <phoneticPr fontId="1" type="noConversion"/>
  </si>
  <si>
    <t>＊오류가 있을시 채점자에게 최대한 빠른시간에 수정을요구한다.</t>
    <phoneticPr fontId="1" type="noConversion"/>
  </si>
  <si>
    <t>＊마지막날 최종결과(경기종합)에 관한 항의는 임시결과 발표후 30분 까지 이다.</t>
    <phoneticPr fontId="1" type="noConversion"/>
  </si>
  <si>
    <r>
      <t xml:space="preserve">＊항소는 일주일 이내 </t>
    </r>
    <r>
      <rPr>
        <sz val="11"/>
        <color rgb="FF00B0F0"/>
        <rFont val="맑은 고딕"/>
        <family val="3"/>
        <charset val="129"/>
        <scheme val="minor"/>
      </rPr>
      <t>항공 위원회</t>
    </r>
    <r>
      <rPr>
        <sz val="11"/>
        <color theme="1"/>
        <rFont val="맑은 고딕"/>
        <family val="2"/>
        <charset val="129"/>
        <scheme val="minor"/>
      </rPr>
      <t>로 항소 요금 40만원과 서류들과 함께 보내진다.</t>
    </r>
    <phoneticPr fontId="1" type="noConversion"/>
  </si>
  <si>
    <r>
      <t>＊모든 글라이더는 생산자의 세부사항</t>
    </r>
    <r>
      <rPr>
        <sz val="11"/>
        <color theme="1"/>
        <rFont val="맑은 고딕"/>
        <family val="2"/>
        <charset val="129"/>
        <scheme val="minor"/>
      </rPr>
      <t>(스팩)</t>
    </r>
    <r>
      <rPr>
        <sz val="11"/>
        <color theme="1"/>
        <rFont val="맑은 고딕"/>
        <family val="2"/>
        <charset val="129"/>
        <scheme val="minor"/>
      </rPr>
      <t>에 제한에 따라 비행되야한다.</t>
    </r>
    <phoneticPr fontId="1" type="noConversion"/>
  </si>
  <si>
    <r>
      <t>＊'경기위원장'은</t>
    </r>
    <r>
      <rPr>
        <sz val="11"/>
        <color theme="1"/>
        <rFont val="맑은 고딕"/>
        <family val="2"/>
        <charset val="129"/>
        <scheme val="minor"/>
      </rPr>
      <t xml:space="preserve"> '경기위원회'와</t>
    </r>
    <r>
      <rPr>
        <sz val="11"/>
        <color theme="1"/>
        <rFont val="맑은 고딕"/>
        <family val="2"/>
        <charset val="129"/>
        <scheme val="minor"/>
      </rPr>
      <t xml:space="preserve"> 어느 비행자에 대해 비행을 할수있을지 대해 결정할수있다.</t>
    </r>
    <phoneticPr fontId="1" type="noConversion"/>
  </si>
  <si>
    <r>
      <t>＊비행시 회전, 회전방향 및 착륙방법에 관한 브리핑 내용을 반드시 따라야한다.</t>
    </r>
    <r>
      <rPr>
        <sz val="11"/>
        <color theme="1"/>
        <rFont val="맑은 고딕"/>
        <family val="2"/>
        <charset val="129"/>
        <scheme val="minor"/>
      </rPr>
      <t xml:space="preserve"> 보통 짝수날은 우회전, 홀수날은 좌회전이다.</t>
    </r>
    <phoneticPr fontId="1" type="noConversion"/>
  </si>
  <si>
    <t>＊공중충돌후 글라이더에 어떠한 구조적인 의심이 있을경우 비행을 금한다.</t>
    <phoneticPr fontId="1" type="noConversion"/>
  </si>
  <si>
    <r>
      <t>＊운중비행은 관중의 시야 혹은 해당 비행자 근처에 비행자들의 시야에서글라이더의</t>
    </r>
    <r>
      <rPr>
        <sz val="11"/>
        <color theme="1"/>
        <rFont val="맑은 고딕"/>
        <family val="2"/>
        <charset val="129"/>
        <scheme val="minor"/>
      </rPr>
      <t xml:space="preserve"> 일부 혹은 비행자의 </t>
    </r>
    <r>
      <rPr>
        <sz val="11"/>
        <color theme="1"/>
        <rFont val="맑은 고딕"/>
        <family val="2"/>
        <charset val="129"/>
        <scheme val="minor"/>
      </rPr>
      <t>사라짐이다.</t>
    </r>
    <phoneticPr fontId="1" type="noConversion"/>
  </si>
  <si>
    <r>
      <t>＊고도제한은 실고도에</t>
    </r>
    <r>
      <rPr>
        <sz val="11"/>
        <color theme="1"/>
        <rFont val="맑은 고딕"/>
        <family val="2"/>
        <charset val="129"/>
        <scheme val="minor"/>
      </rPr>
      <t xml:space="preserve"> 의해 제어되고, </t>
    </r>
    <r>
      <rPr>
        <sz val="11"/>
        <color theme="1"/>
        <rFont val="맑은 고딕"/>
        <family val="2"/>
        <charset val="129"/>
        <scheme val="minor"/>
      </rPr>
      <t>침해가</t>
    </r>
    <r>
      <rPr>
        <sz val="11"/>
        <color theme="1"/>
        <rFont val="맑은 고딕"/>
        <family val="2"/>
        <charset val="129"/>
        <scheme val="minor"/>
      </rPr>
      <t xml:space="preserve"> 있을시</t>
    </r>
    <r>
      <rPr>
        <sz val="11"/>
        <color theme="1"/>
        <rFont val="맑은 고딕"/>
        <family val="2"/>
        <charset val="129"/>
        <scheme val="minor"/>
      </rPr>
      <t xml:space="preserve"> GPS고도를</t>
    </r>
    <r>
      <rPr>
        <sz val="11"/>
        <color theme="1"/>
        <rFont val="맑은 고딕"/>
        <family val="2"/>
        <charset val="129"/>
        <scheme val="minor"/>
      </rPr>
      <t xml:space="preserve"> 확인한</t>
    </r>
    <r>
      <rPr>
        <sz val="11"/>
        <color theme="1"/>
        <rFont val="맑은 고딕"/>
        <family val="2"/>
        <charset val="129"/>
        <scheme val="minor"/>
      </rPr>
      <t>다.</t>
    </r>
    <phoneticPr fontId="1" type="noConversion"/>
  </si>
  <si>
    <t>＊무게 제한</t>
    <phoneticPr fontId="1" type="noConversion"/>
  </si>
  <si>
    <r>
      <t>＊선수의 몸무게는 바지, 셔츠, 속옷등 옷을</t>
    </r>
    <r>
      <rPr>
        <sz val="11"/>
        <color theme="1"/>
        <rFont val="맑은 고딕"/>
        <family val="2"/>
        <charset val="129"/>
        <scheme val="minor"/>
      </rPr>
      <t xml:space="preserve"> 포함하되 </t>
    </r>
    <r>
      <rPr>
        <sz val="11"/>
        <color theme="1"/>
        <rFont val="맑은 고딕"/>
        <family val="2"/>
        <charset val="129"/>
        <scheme val="minor"/>
      </rPr>
      <t xml:space="preserve">부츠를 제회한다. </t>
    </r>
    <phoneticPr fontId="1" type="noConversion"/>
  </si>
  <si>
    <t>* 이무게는 신발을 위해 1kg을 더할수있다.</t>
    <phoneticPr fontId="1" type="noConversion"/>
  </si>
  <si>
    <r>
      <t>＊비행자는 이륙전 또는 착륙후에 검사될 수 있다. 만약 의심이 있다면 바로 즉시 다시한번 노미널 무게 확인할수있다</t>
    </r>
    <r>
      <rPr>
        <sz val="11"/>
        <color theme="1"/>
        <rFont val="맑은 고딕"/>
        <family val="2"/>
        <charset val="129"/>
        <scheme val="minor"/>
      </rPr>
      <t>.</t>
    </r>
    <phoneticPr fontId="1" type="noConversion"/>
  </si>
  <si>
    <r>
      <t>＊주최자 혹은 경기위원해는 이륙장에 이들의 몸무게</t>
    </r>
    <r>
      <rPr>
        <sz val="11"/>
        <color theme="1"/>
        <rFont val="맑은 고딕"/>
        <family val="2"/>
        <charset val="129"/>
        <scheme val="minor"/>
      </rPr>
      <t xml:space="preserve"> 와 글라이더의 무게</t>
    </r>
    <r>
      <rPr>
        <sz val="11"/>
        <color theme="1"/>
        <rFont val="맑은 고딕"/>
        <family val="2"/>
        <charset val="129"/>
        <scheme val="minor"/>
      </rPr>
      <t xml:space="preserve"> 범위를 포함한 리스트를 지참해야한다.</t>
    </r>
    <phoneticPr fontId="1" type="noConversion"/>
  </si>
  <si>
    <r>
      <t>*</t>
    </r>
    <r>
      <rPr>
        <sz val="11"/>
        <color theme="1"/>
        <rFont val="맑은 고딕"/>
        <family val="2"/>
        <charset val="129"/>
        <scheme val="minor"/>
      </rPr>
      <t xml:space="preserve"> 주최자는 모든등록된 비행자가 비행한다고 간주한다.</t>
    </r>
    <phoneticPr fontId="1" type="noConversion"/>
  </si>
  <si>
    <t>＊마감시간이 정해진경우(예를 들어 마지막경기날), 마감시간 이후에 제시된 GPS는 채점에서 제외될수있다.</t>
    <phoneticPr fontId="1" type="noConversion"/>
  </si>
  <si>
    <t>＊배행자는 자신이 가장 좋은 시간확인하기 위해 다른 기기를 확인할수있다.</t>
    <phoneticPr fontId="1" type="noConversion"/>
  </si>
  <si>
    <t>＊ 비행자의 트랙 로그에 아무런 문제없는지를 확인하기위해 최대 2 대의 GPS 를 확인할 수있다.</t>
    <phoneticPr fontId="1" type="noConversion"/>
  </si>
  <si>
    <t>＊ 스마트폰 어플에서 제작 한 트랙 로그는 파일럿의 GPS에 문제가없는 한 다운로드가 허용되지 않다</t>
    <phoneticPr fontId="1" type="noConversion"/>
  </si>
  <si>
    <t>＊일랩스드타임</t>
    <phoneticPr fontId="1" type="noConversion"/>
  </si>
  <si>
    <r>
      <t>＊비행자가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타스크 마감시간이후</t>
    </r>
    <r>
      <rPr>
        <sz val="11"/>
        <color theme="1"/>
        <rFont val="맑은 고딕"/>
        <family val="2"/>
        <charset val="129"/>
        <scheme val="minor"/>
      </rPr>
      <t xml:space="preserve"> 비행하는 </t>
    </r>
    <r>
      <rPr>
        <sz val="11"/>
        <color theme="1"/>
        <rFont val="맑은 고딕"/>
        <family val="2"/>
        <charset val="129"/>
        <scheme val="minor"/>
      </rPr>
      <t>경우 비행마감시간에 각 비행자의 최고의 위치가 점수계산에 사용된다.</t>
    </r>
    <phoneticPr fontId="1" type="noConversion"/>
  </si>
  <si>
    <r>
      <t>＊모든 턴포인터는</t>
    </r>
    <r>
      <rPr>
        <sz val="11"/>
        <color theme="1"/>
        <rFont val="맑은 고딕"/>
        <family val="2"/>
        <charset val="129"/>
        <scheme val="minor"/>
      </rPr>
      <t xml:space="preserve"> GPS좌표로 주어진다.</t>
    </r>
    <phoneticPr fontId="1" type="noConversion"/>
  </si>
  <si>
    <r>
      <t>＊턴포인터 좌표는</t>
    </r>
    <r>
      <rPr>
        <sz val="11"/>
        <color theme="1"/>
        <rFont val="맑은 고딕"/>
        <family val="2"/>
        <charset val="129"/>
        <scheme val="minor"/>
      </rPr>
      <t xml:space="preserve"> 등록기간중 채점자의 컴퓨터로부터 비행자의 GPS에 반드시 업로드되야한다.</t>
    </r>
    <phoneticPr fontId="1" type="noConversion"/>
  </si>
  <si>
    <t>＊안전과 통신편의를 위해 비행자는 언제든지 올바른형식으로 좌표를 제공 할 수 있도록 GPS를 WGS84 및 UTM에 설정해야한다.</t>
    <phoneticPr fontId="1" type="noConversion"/>
  </si>
  <si>
    <t>＊이는 또한 수동좌표 입력시 실수를 피할수있다.</t>
    <phoneticPr fontId="1" type="noConversion"/>
  </si>
  <si>
    <r>
      <t xml:space="preserve">＊같은 </t>
    </r>
    <r>
      <rPr>
        <sz val="11"/>
        <color theme="1"/>
        <rFont val="맑은 고딕"/>
        <family val="2"/>
        <charset val="129"/>
        <scheme val="minor"/>
      </rPr>
      <t>타스크에서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같은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실린더가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여러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번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사용되더라도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실린더 반경은</t>
    </r>
    <r>
      <rPr>
        <sz val="11"/>
        <color theme="1"/>
        <rFont val="맑은 고딕"/>
        <family val="2"/>
        <charset val="129"/>
        <scheme val="minor"/>
      </rPr>
      <t xml:space="preserve"> 각각 실린더마다 다를수있다. </t>
    </r>
    <phoneticPr fontId="1" type="noConversion"/>
  </si>
  <si>
    <t>＊실린더는 타스크커미티에 의해 정해진 턴포인터의 중심점 둘레에 그려진다.</t>
    <phoneticPr fontId="1" type="noConversion"/>
  </si>
  <si>
    <t>＊실린더반경은 타스크 커미티가 정한다.</t>
    <phoneticPr fontId="1" type="noConversion"/>
  </si>
  <si>
    <r>
      <t>＊실린더는 개방시간과</t>
    </r>
    <r>
      <rPr>
        <sz val="11"/>
        <color theme="1"/>
        <rFont val="맑은 고딕"/>
        <family val="2"/>
        <charset val="129"/>
        <scheme val="minor"/>
      </rPr>
      <t xml:space="preserve"> 폐쇄시간을 가질수 있다. </t>
    </r>
    <phoneticPr fontId="1" type="noConversion"/>
  </si>
  <si>
    <r>
      <t>＊실린더는 오직</t>
    </r>
    <r>
      <rPr>
        <sz val="11"/>
        <color theme="1"/>
        <rFont val="맑은 고딕"/>
        <family val="2"/>
        <charset val="129"/>
        <scheme val="minor"/>
      </rPr>
      <t xml:space="preserve"> 개방시간이후, 폐쇄시간이전에 유효하다.</t>
    </r>
    <phoneticPr fontId="1" type="noConversion"/>
  </si>
  <si>
    <t>＊실린더는 진입 혹은 진출 실린더가 될수있다. 진입실린더는 비행자가 진입할때, 진출실린더는 비행자가 진출할때 유효하다.</t>
    <phoneticPr fontId="1" type="noConversion"/>
  </si>
  <si>
    <t>＊ 진입스타트의 경우 스타트시간 이후(스타트 종료시간 이전에) 실런더 바깥에 한개이상의 트랙로그 포인터가 반드시 있어야한다.</t>
    <phoneticPr fontId="1" type="noConversion"/>
  </si>
  <si>
    <t>＊ 진출스타트의 경우 스타트시간 이후(스타트 종료시간 이전에) 실린더 안에 한개이상의 트랙로그 포인터가 반드시 있어야한다.</t>
    <phoneticPr fontId="1" type="noConversion"/>
  </si>
  <si>
    <r>
      <t>＊일랩스타임과 클럭스타트의 경우  스타트실린더가 시작 시간혹은 종료시간 이 있으면, 레이스 타스크와 같은 방법으로 유효하다. 이에</t>
    </r>
    <r>
      <rPr>
        <sz val="11"/>
        <color theme="1"/>
        <rFont val="맑은 고딕"/>
        <family val="2"/>
        <charset val="129"/>
        <scheme val="minor"/>
      </rPr>
      <t xml:space="preserve"> 더해 </t>
    </r>
    <r>
      <rPr>
        <sz val="11"/>
        <color theme="1"/>
        <rFont val="맑은 고딕"/>
        <family val="2"/>
        <charset val="129"/>
        <scheme val="minor"/>
      </rPr>
      <t>비행자의 개인 시작시간은 아래와 같이 결정된다.</t>
    </r>
    <phoneticPr fontId="1" type="noConversion"/>
  </si>
  <si>
    <t>＊마지막 시작 시간이 정해진경우, 만약 비행자가 마지막 스타트 시간이 지난후 스타트를 지나면(크로스) 그의 개인 시작 시간은 마지막 시작시간으로 정해진다.</t>
    <phoneticPr fontId="1" type="noConversion"/>
  </si>
  <si>
    <t>＊가상의 골라인은 GPS좌표에서 양쪽으로 200m씩 연장, 총 400m가된다. 이는 골포인터와 이전포이터 선상에 직각 방향이다.</t>
    <phoneticPr fontId="1" type="noConversion"/>
  </si>
  <si>
    <t>＊기본적으로 골은 골라인 이다.</t>
    <phoneticPr fontId="1" type="noConversion"/>
  </si>
  <si>
    <r>
      <t>＊ 트랙로그는 최소 2분의 데이터와 턴포인터와 스타트를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유효화하기위해서 포인트전후로 최소 5개의 연속된 트랙포인터를 보여야한다</t>
    </r>
    <phoneticPr fontId="1" type="noConversion"/>
  </si>
  <si>
    <t>＊최고 위치의 정의 : 모든 남은 실린더를 통과해 골까지의 최적의 경로상의 가장짧은 트랙로그의 점(다음포인터까지의 가장짧은점은 불필요하다)</t>
    <phoneticPr fontId="1" type="noConversion"/>
  </si>
  <si>
    <r>
      <t>＊트랙의 포인트가</t>
    </r>
    <r>
      <rPr>
        <sz val="11"/>
        <color theme="1"/>
        <rFont val="맑은 고딕"/>
        <family val="2"/>
        <charset val="129"/>
        <scheme val="minor"/>
      </rPr>
      <t xml:space="preserve"> 타스크 각부분을 완성함을 증명하는것은 비행자의 책임이다.</t>
    </r>
    <phoneticPr fontId="1" type="noConversion"/>
  </si>
  <si>
    <t>＊장비무게 33kg이상 : 타스크 0점, 2회 위반시 경기에서 제외한다.</t>
    <phoneticPr fontId="1" type="noConversion"/>
  </si>
  <si>
    <t>＊운중비행 : 타스크 0점, 2회 위반시 경기에서 제외한다.</t>
    <phoneticPr fontId="1" type="noConversion"/>
  </si>
  <si>
    <t>＊공격적 혹은 위험한 비행 :  타스크 0점, 2회 위반시 경기에서 제외한다.</t>
    <phoneticPr fontId="1" type="noConversion"/>
  </si>
  <si>
    <t>＊허위"도움요구" : 주최자에의해 해산한경우 1점,그렇치않은경우 실격, 복구비용을 요구가능하다.</t>
    <phoneticPr fontId="1" type="noConversion"/>
  </si>
  <si>
    <r>
      <t xml:space="preserve">＊리포트백 실패, 혹은 지연 : 최대 </t>
    </r>
    <r>
      <rPr>
        <sz val="11"/>
        <color theme="1"/>
        <rFont val="맑은 고딕"/>
        <family val="2"/>
        <charset val="129"/>
        <scheme val="minor"/>
      </rPr>
      <t>경기에서 제외, 비용을 요구가능하다.</t>
    </r>
    <phoneticPr fontId="1" type="noConversion"/>
  </si>
  <si>
    <t>＊이륙 타당성</t>
    <phoneticPr fontId="1" type="noConversion"/>
  </si>
  <si>
    <t>＊등록된 경쟁자는 원래 등록이 취소 된 사람이나 자격이 취소 된 사람을 제외한 모든 사람을 의미한다.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</si>
</sst>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B0F0"/>
      <name val="맑은 고딕"/>
      <family val="2"/>
      <charset val="129"/>
      <scheme val="minor"/>
    </font>
    <font>
      <sz val="11"/>
      <color rgb="FF00B0F0"/>
      <name val="맑은 고딕"/>
      <family val="3"/>
      <charset val="129"/>
      <scheme val="minor"/>
    </font>
    <font>
      <b/>
      <sz val="11"/>
      <color rgb="FF00B0F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quotePrefix="1" applyFont="1">
      <alignment vertical="center"/>
    </xf>
    <xf numFmtId="9" fontId="3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6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494"/>
  <sheetViews>
    <sheetView topLeftCell="A190" workbookViewId="0">
      <selection activeCell="B2" sqref="B2:B504"/>
    </sheetView>
  </sheetViews>
  <sheetFormatPr defaultRowHeight="17.399999999999999" x14ac:dyDescent="0.4"/>
  <sheetData>
    <row r="2" spans="2:2" x14ac:dyDescent="0.4">
      <c r="B2" t="s">
        <v>0</v>
      </c>
    </row>
    <row r="3" spans="2:2" x14ac:dyDescent="0.4">
      <c r="B3" t="e">
        <f>-참가자 본인의 책임하에 비행한다.</f>
        <v>#NAME?</v>
      </c>
    </row>
    <row r="4" spans="2:2" x14ac:dyDescent="0.4">
      <c r="B4" t="e">
        <f>-모든 참가자는 주최자에 사고에대한 보상청구를 포기한다.</f>
        <v>#NAME?</v>
      </c>
    </row>
    <row r="5" spans="2:2" x14ac:dyDescent="0.4">
      <c r="B5" t="e">
        <f>-모든 참가자는 아래 규칙을 경기기간동안 준수해야한다.</f>
        <v>#NAME?</v>
      </c>
    </row>
    <row r="6" spans="2:2" x14ac:dyDescent="0.4">
      <c r="B6" t="e">
        <f>-규칙이 모호한경우 규칙의 정신이 우선한다.</f>
        <v>#NAME?</v>
      </c>
    </row>
    <row r="8" spans="2:2" x14ac:dyDescent="0.4">
      <c r="B8" t="s">
        <v>1</v>
      </c>
    </row>
    <row r="9" spans="2:2" x14ac:dyDescent="0.4">
      <c r="B9" t="s">
        <v>2</v>
      </c>
    </row>
    <row r="11" spans="2:2" x14ac:dyDescent="0.4">
      <c r="B11" t="s">
        <v>3</v>
      </c>
    </row>
    <row r="12" spans="2:2" x14ac:dyDescent="0.4">
      <c r="B12" t="e">
        <f>-당협회 유효회원이며,장리가경기일 경우 para5, 정밀착륙의 경우 para4이상의 자격 및 유효한 스포</f>
        <v>#NAME?</v>
      </c>
    </row>
    <row r="14" spans="2:2" x14ac:dyDescent="0.4">
      <c r="B14" t="s">
        <v>4</v>
      </c>
    </row>
    <row r="15" spans="2:2" x14ac:dyDescent="0.4">
      <c r="B15" t="e">
        <f>-선수선발은 국내랭킹순으로 한다.</f>
        <v>#NAME?</v>
      </c>
    </row>
    <row r="16" spans="2:2" x14ac:dyDescent="0.4">
      <c r="B16" t="s">
        <v>5</v>
      </c>
    </row>
    <row r="17" spans="2:2" x14ac:dyDescent="0.4">
      <c r="B17" t="s">
        <v>6</v>
      </c>
    </row>
    <row r="19" spans="2:2" x14ac:dyDescent="0.4">
      <c r="B19" t="s">
        <v>7</v>
      </c>
    </row>
    <row r="20" spans="2:2" x14ac:dyDescent="0.4">
      <c r="B20" t="s">
        <v>8</v>
      </c>
    </row>
    <row r="21" spans="2:2" x14ac:dyDescent="0.4">
      <c r="B21" t="s">
        <v>9</v>
      </c>
    </row>
    <row r="23" spans="2:2" x14ac:dyDescent="0.4">
      <c r="B23" t="s">
        <v>10</v>
      </c>
    </row>
    <row r="24" spans="2:2" x14ac:dyDescent="0.4">
      <c r="B24" t="e">
        <f>-글라이더</f>
        <v>#NAME?</v>
      </c>
    </row>
    <row r="25" spans="2:2" x14ac:dyDescent="0.4">
      <c r="B25" t="e">
        <f>-참가자는 장비에 선택과 유지보수에 책임이있다.</f>
        <v>#NAME?</v>
      </c>
    </row>
    <row r="26" spans="2:2" x14ac:dyDescent="0.4">
      <c r="B26" t="e">
        <f>-참가자는 경기기간동안 동일한 글라이더를 유지해야한다.</f>
        <v>#NAME?</v>
      </c>
    </row>
    <row r="27" spans="2:2" x14ac:dyDescent="0.4">
      <c r="B27" t="e">
        <f ca="1">-특별한경우(장비분실, 손실) 주최자에 허락하에 변경할수있다.</f>
        <v>#NAME?</v>
      </c>
    </row>
    <row r="28" spans="2:2" x14ac:dyDescent="0.4">
      <c r="B28" t="s">
        <v>11</v>
      </c>
    </row>
    <row r="29" spans="2:2" x14ac:dyDescent="0.4">
      <c r="B29" t="s">
        <v>12</v>
      </c>
    </row>
    <row r="30" spans="2:2" x14ac:dyDescent="0.4">
      <c r="B30" t="e">
        <f>-등록시 경기기간중 사용할 장비명을 등록시 기제해야한다.</f>
        <v>#NAME?</v>
      </c>
    </row>
    <row r="31" spans="2:2" x14ac:dyDescent="0.4">
      <c r="B31" t="e">
        <f>-항의에 의해 장비를 검사할수있다. 주최자가 필요한경우 장비를 검사할수있다.</f>
        <v>#NAME?</v>
      </c>
    </row>
    <row r="33" spans="2:2" x14ac:dyDescent="0.4">
      <c r="B33" t="e">
        <f>-통신장비</f>
        <v>#NAME?</v>
      </c>
    </row>
    <row r="34" spans="2:2" x14ac:dyDescent="0.4">
      <c r="B34" t="e">
        <f>-참가자는 안전상에 이유로 무전기에 대기해야한다.</f>
        <v>#NAME?</v>
      </c>
    </row>
    <row r="35" spans="2:2" x14ac:dyDescent="0.4">
      <c r="B35" t="e">
        <f>-참가자는 브리핑시 부터 대회 안전주파수에 대기해야한다.</f>
        <v>#NAME?</v>
      </c>
    </row>
    <row r="36" spans="2:2" x14ac:dyDescent="0.4">
      <c r="B36" t="s">
        <v>13</v>
      </c>
    </row>
    <row r="38" spans="2:2" x14ac:dyDescent="0.4">
      <c r="B38" t="e">
        <f>-GPS</f>
        <v>#NAME?</v>
      </c>
    </row>
    <row r="39" spans="2:2" x14ac:dyDescent="0.4">
      <c r="B39" t="s">
        <v>14</v>
      </c>
    </row>
    <row r="40" spans="2:2" x14ac:dyDescent="0.4">
      <c r="B40" t="e">
        <f>-모든참가자는 위치와고도를 기록할수있는 한개이상의 GPS를 보유해야한다.</f>
        <v>#NAME?</v>
      </c>
    </row>
    <row r="41" spans="2:2" x14ac:dyDescent="0.4">
      <c r="B41" t="e">
        <f>-모든참가자는 반드시 결과보고시 비행기록다운로드를 위한 GPS를 가지고와야한다.</f>
        <v>#NAME?</v>
      </c>
    </row>
    <row r="43" spans="2:2" x14ac:dyDescent="0.4">
      <c r="B43" t="e">
        <f>-라이브트랙킹</f>
        <v>#NAME?</v>
      </c>
    </row>
    <row r="44" spans="2:2" x14ac:dyDescent="0.4">
      <c r="B44" t="s">
        <v>15</v>
      </c>
    </row>
    <row r="45" spans="2:2" x14ac:dyDescent="0.4">
      <c r="B45" t="s">
        <v>16</v>
      </c>
    </row>
    <row r="46" spans="2:2" x14ac:dyDescent="0.4">
      <c r="B46" t="e">
        <f>-라이브트래커 미수령시, 이륙을 인정할수 없고 점수계산에서 제외된다.</f>
        <v>#NAME?</v>
      </c>
    </row>
    <row r="47" spans="2:2" x14ac:dyDescent="0.4">
      <c r="B47" t="e">
        <f>-라이브트래커 미반납시, 결과표에 점수를 표시하지 않을수있다.</f>
        <v>#NAME?</v>
      </c>
    </row>
    <row r="49" spans="2:2" x14ac:dyDescent="0.4">
      <c r="B49" t="e">
        <f>-보호장구</f>
        <v>#NAME?</v>
      </c>
    </row>
    <row r="50" spans="2:2" x14ac:dyDescent="0.4">
      <c r="B50" t="s">
        <v>17</v>
      </c>
    </row>
    <row r="51" spans="2:2" x14ac:dyDescent="0.4">
      <c r="B51" t="e">
        <f>-항의에 의해 장비를 검사할수있다. 주최자가 필요한경우 장비를 검사할수있다.</f>
        <v>#NAME?</v>
      </c>
    </row>
    <row r="53" spans="2:2" x14ac:dyDescent="0.4">
      <c r="B53" t="e">
        <f>-선수번호</f>
        <v>#NAME?</v>
      </c>
    </row>
    <row r="54" spans="2:2" x14ac:dyDescent="0.4">
      <c r="B54" t="e">
        <f>-모든 참가자는 검정색 선수번호를 글라이더에 부착해야한다.</f>
        <v>#NAME?</v>
      </c>
    </row>
    <row r="55" spans="2:2" x14ac:dyDescent="0.4">
      <c r="B55" t="s">
        <v>18</v>
      </c>
    </row>
    <row r="56" spans="2:2" x14ac:dyDescent="0.4">
      <c r="B56" t="e">
        <f>-주최자는 참가자 선수번호의 색상과 위치를 변경을 허락할수있다.</f>
        <v>#NAME?</v>
      </c>
    </row>
    <row r="58" spans="2:2" x14ac:dyDescent="0.4">
      <c r="B58" t="e">
        <f>-성적산출</f>
        <v>#NAME?</v>
      </c>
    </row>
    <row r="59" spans="2:2" x14ac:dyDescent="0.4">
      <c r="B59">
        <f>-GAP2016</f>
        <v>0</v>
      </c>
    </row>
    <row r="60" spans="2:2" x14ac:dyDescent="0.4">
      <c r="B60" t="e">
        <f>-변수</f>
        <v>#NAME?</v>
      </c>
    </row>
    <row r="61" spans="2:2" x14ac:dyDescent="0.4">
      <c r="B61" t="s">
        <v>19</v>
      </c>
    </row>
    <row r="62" spans="2:2" x14ac:dyDescent="0.4">
      <c r="B62" t="s">
        <v>20</v>
      </c>
    </row>
    <row r="63" spans="2:2" x14ac:dyDescent="0.4">
      <c r="B63" t="s">
        <v>21</v>
      </c>
    </row>
    <row r="64" spans="2:2" x14ac:dyDescent="0.4">
      <c r="B64" t="s">
        <v>22</v>
      </c>
    </row>
    <row r="65" spans="2:2" x14ac:dyDescent="0.4">
      <c r="B65" t="s">
        <v>23</v>
      </c>
    </row>
    <row r="66" spans="2:2" x14ac:dyDescent="0.4">
      <c r="B66" t="s">
        <v>24</v>
      </c>
    </row>
    <row r="67" spans="2:2" x14ac:dyDescent="0.4">
      <c r="B67" t="e">
        <f>-거리점수, 시간점수, 리딩점수 적용</f>
        <v>#NAME?</v>
      </c>
    </row>
    <row r="68" spans="2:2" x14ac:dyDescent="0.4">
      <c r="B68" t="s">
        <v>25</v>
      </c>
    </row>
    <row r="70" spans="2:2" x14ac:dyDescent="0.4">
      <c r="B70" t="e">
        <f>-팀구성</f>
        <v>#NAME?</v>
      </c>
    </row>
    <row r="72" spans="2:2" x14ac:dyDescent="0.4">
      <c r="B72" t="e">
        <f>-팀성적</f>
        <v>#NAME?</v>
      </c>
    </row>
    <row r="74" spans="2:2" x14ac:dyDescent="0.4">
      <c r="B74" t="e">
        <f>-경기위원회</f>
        <v>#NAME?</v>
      </c>
    </row>
    <row r="76" spans="2:2" x14ac:dyDescent="0.4">
      <c r="B76" t="s">
        <v>26</v>
      </c>
    </row>
    <row r="77" spans="2:2" x14ac:dyDescent="0.4">
      <c r="B77" t="e">
        <f>-경기규칙 적용에 책임이 있다.</f>
        <v>#NAME?</v>
      </c>
    </row>
    <row r="78" spans="2:2" x14ac:dyDescent="0.4">
      <c r="B78" t="e">
        <f>-경기위원회와 항상 의논해야한다.</f>
        <v>#NAME?</v>
      </c>
    </row>
    <row r="80" spans="2:2" x14ac:dyDescent="0.4">
      <c r="B80" t="e">
        <f>-타스크 위원 구성</f>
        <v>#NAME?</v>
      </c>
    </row>
    <row r="81" spans="2:2" x14ac:dyDescent="0.4">
      <c r="B81" t="e">
        <f>-경기위원장</f>
        <v>#NAME?</v>
      </c>
    </row>
    <row r="82" spans="2:2" x14ac:dyDescent="0.4">
      <c r="B82" t="s">
        <v>27</v>
      </c>
    </row>
    <row r="83" spans="2:2" x14ac:dyDescent="0.4">
      <c r="B83" t="s">
        <v>28</v>
      </c>
    </row>
    <row r="84" spans="2:2" x14ac:dyDescent="0.4">
      <c r="B84" t="e">
        <f>-타스크 위원은 이륙장및 안전과 지형, 기술적인 환경을 고려하여 안전한 타스크를 만든다.</f>
        <v>#NAME?</v>
      </c>
    </row>
    <row r="86" spans="2:2" x14ac:dyDescent="0.4">
      <c r="B86" t="e">
        <f>-브리핑</f>
        <v>#NAME?</v>
      </c>
    </row>
    <row r="87" spans="2:2" x14ac:dyDescent="0.4">
      <c r="B87" t="e">
        <f>-일반브리핑</f>
        <v>#NAME?</v>
      </c>
    </row>
    <row r="88" spans="2:2" x14ac:dyDescent="0.4">
      <c r="B88" t="e">
        <f>-모든 참가자는 일반브리핑에 반드시 참가해야한다. 장소및 시간은 주최자에의해 결정된다.</f>
        <v>#NAME?</v>
      </c>
    </row>
    <row r="89" spans="2:2" x14ac:dyDescent="0.4">
      <c r="B89" t="e">
        <f>-일반브리핑은 첫타스크의 브리핑 시간 이전에 이루이진다.</f>
        <v>#NAME?</v>
      </c>
    </row>
    <row r="91" spans="2:2" x14ac:dyDescent="0.4">
      <c r="B91" t="e">
        <f>-타스크 브리핑</f>
        <v>#NAME?</v>
      </c>
    </row>
    <row r="92" spans="2:2" x14ac:dyDescent="0.4">
      <c r="B92" t="e">
        <f>-이륙장에서 이루어진다. 기술적인 내용은 타스크보드에 기록한다.</f>
        <v>#NAME?</v>
      </c>
    </row>
    <row r="93" spans="2:2" x14ac:dyDescent="0.4">
      <c r="B93" t="s">
        <v>29</v>
      </c>
    </row>
    <row r="95" spans="2:2" x14ac:dyDescent="0.4">
      <c r="B95" t="e">
        <f>-결과계시</f>
        <v>#NAME?</v>
      </c>
    </row>
    <row r="96" spans="2:2" x14ac:dyDescent="0.4">
      <c r="B96" t="e">
        <f>-임시결과는 빠른시간에 웹사이트에 공지된다.</f>
        <v>#NAME?</v>
      </c>
    </row>
    <row r="97" spans="2:2" x14ac:dyDescent="0.4">
      <c r="B97" t="e">
        <f>-오류가 있을시 채점자에게 최대한 빠른시간에 수정을요구한다.</f>
        <v>#NAME?</v>
      </c>
    </row>
    <row r="98" spans="2:2" x14ac:dyDescent="0.4">
      <c r="B98" t="e">
        <f>-결과에 대한 항의의 경우 다음날 오전10시까지 이다.</f>
        <v>#NAME?</v>
      </c>
    </row>
    <row r="99" spans="2:2" x14ac:dyDescent="0.4">
      <c r="B99" t="e">
        <f>-결과관련 시간은 경기위원회에서 수정,변경 할수 있다.</f>
        <v>#NAME?</v>
      </c>
    </row>
    <row r="100" spans="2:2" x14ac:dyDescent="0.4">
      <c r="B100" t="s">
        <v>30</v>
      </c>
    </row>
    <row r="101" spans="2:2" x14ac:dyDescent="0.4">
      <c r="B101" t="s">
        <v>31</v>
      </c>
    </row>
    <row r="103" spans="2:2" x14ac:dyDescent="0.4">
      <c r="B103" t="e">
        <f ca="1">-항의(컴플레인)</f>
        <v>#NAME?</v>
      </c>
    </row>
    <row r="104" spans="2:2" x14ac:dyDescent="0.4">
      <c r="B104" t="s">
        <v>32</v>
      </c>
    </row>
    <row r="105" spans="2:2" x14ac:dyDescent="0.4">
      <c r="B105" t="e">
        <f>-항의에 대한 결과는 공식 정보판에 게시된다.</f>
        <v>#NAME?</v>
      </c>
    </row>
    <row r="106" spans="2:2" x14ac:dyDescent="0.4">
      <c r="B106" t="e">
        <f>-항의는 문서로 제출되야한다. 경기위원장에게 보고되야한다.</f>
        <v>#NAME?</v>
      </c>
    </row>
    <row r="107" spans="2:2" x14ac:dyDescent="0.4">
      <c r="B107" t="s">
        <v>33</v>
      </c>
    </row>
    <row r="108" spans="2:2" x14ac:dyDescent="0.4">
      <c r="B108" t="s">
        <v>34</v>
      </c>
    </row>
    <row r="110" spans="2:2" x14ac:dyDescent="0.4">
      <c r="B110" t="e">
        <f ca="1">-항소(프로테스트)</f>
        <v>#NAME?</v>
      </c>
    </row>
    <row r="111" spans="2:2" x14ac:dyDescent="0.4">
      <c r="B111" t="s">
        <v>35</v>
      </c>
    </row>
    <row r="112" spans="2:2" x14ac:dyDescent="0.4">
      <c r="B112" t="s">
        <v>36</v>
      </c>
    </row>
    <row r="113" spans="2:2" x14ac:dyDescent="0.4">
      <c r="B113" t="s">
        <v>37</v>
      </c>
    </row>
    <row r="115" spans="2:2" x14ac:dyDescent="0.4">
      <c r="B115" t="s">
        <v>38</v>
      </c>
    </row>
    <row r="116" spans="2:2" x14ac:dyDescent="0.4">
      <c r="B116" t="s">
        <v>39</v>
      </c>
    </row>
    <row r="117" spans="2:2" x14ac:dyDescent="0.4">
      <c r="B117" t="s">
        <v>40</v>
      </c>
    </row>
    <row r="119" spans="2:2" x14ac:dyDescent="0.4">
      <c r="B119" t="e">
        <f>-법에관한 서약</f>
        <v>#NAME?</v>
      </c>
    </row>
    <row r="120" spans="2:2" x14ac:dyDescent="0.4">
      <c r="B120" t="e">
        <f>-참가자는 경기가 이루어지는 해당지역의 법칙과 규칙을 준수해야한다.</f>
        <v>#NAME?</v>
      </c>
    </row>
    <row r="122" spans="2:2" x14ac:dyDescent="0.4">
      <c r="B122" t="e">
        <f>-비행제한</f>
        <v>#NAME?</v>
      </c>
    </row>
    <row r="123" spans="2:2" x14ac:dyDescent="0.4">
      <c r="B123" t="e">
        <f>-모든 글라이더는 생산자의 세부사항에 제한에 따라 비행되야한다.</f>
        <v>#NAME?</v>
      </c>
    </row>
    <row r="124" spans="2:2" x14ac:dyDescent="0.4">
      <c r="B124" t="e">
        <f>-삼자에게 위험을 가하는 어떠한 비행도 제한된다.</f>
        <v>#NAME?</v>
      </c>
    </row>
    <row r="125" spans="2:2" x14ac:dyDescent="0.4">
      <c r="B125" t="e">
        <f>-경기위원장 혹은 경기위원회는 안전상 이유로 필요시 어느선수에대한 비행을 제한할수있다.</f>
        <v>#NAME?</v>
      </c>
    </row>
    <row r="127" spans="2:2" x14ac:dyDescent="0.4">
      <c r="B127" t="e">
        <f>-경기중 기체손상</f>
        <v>#NAME?</v>
      </c>
    </row>
    <row r="128" spans="2:2" x14ac:dyDescent="0.4">
      <c r="B128" t="e">
        <f>-중대한 기체손상에 관해서는 즉시 경기위원회에 보고하고, 수리를 할수있다.</f>
        <v>#NAME?</v>
      </c>
    </row>
    <row r="129" spans="2:2" x14ac:dyDescent="0.4">
      <c r="B129" t="e">
        <f>-어떠한 부품에 교환이라도 원-상세를 따라야한다.</f>
        <v>#NAME?</v>
      </c>
    </row>
    <row r="130" spans="2:2" x14ac:dyDescent="0.4">
      <c r="B130" t="s">
        <v>41</v>
      </c>
    </row>
    <row r="132" spans="2:2" x14ac:dyDescent="0.4">
      <c r="B132" t="s">
        <v>42</v>
      </c>
    </row>
    <row r="133" spans="2:2" x14ac:dyDescent="0.4">
      <c r="B133" t="s">
        <v>43</v>
      </c>
    </row>
    <row r="135" spans="2:2" x14ac:dyDescent="0.4">
      <c r="B135" t="e">
        <f>-건강</f>
        <v>#NAME?</v>
      </c>
    </row>
    <row r="136" spans="2:2" x14ac:dyDescent="0.4">
      <c r="B136" t="s">
        <v>44</v>
      </c>
    </row>
    <row r="138" spans="2:2" x14ac:dyDescent="0.4">
      <c r="B138" t="s">
        <v>45</v>
      </c>
    </row>
    <row r="140" spans="2:2" x14ac:dyDescent="0.4">
      <c r="B140" t="e">
        <f>-충돌회피</f>
        <v>#NAME?</v>
      </c>
    </row>
    <row r="141" spans="2:2" x14ac:dyDescent="0.4">
      <c r="B141" t="e">
        <f>-비행시 회전, 회전방향 및 착륙방법에 관한 브리핑 내용을 반드시 따라야한다.</f>
        <v>#NAME?</v>
      </c>
    </row>
    <row r="142" spans="2:2" x14ac:dyDescent="0.4">
      <c r="B142" t="e">
        <f>-국제적 충돌회피 규정 및 적절한 사주경계를 상시한다.</f>
        <v>#NAME?</v>
      </c>
    </row>
    <row r="143" spans="2:2" x14ac:dyDescent="0.4">
      <c r="B143" t="e">
        <f>-글라이더 사이에 간격에 상관없이 열기둥에서 처음 글라이더가 정한 회전방향으로 회전중인 글라이</f>
        <v>#NAME?</v>
      </c>
    </row>
    <row r="145" spans="2:2" x14ac:dyDescent="0.4">
      <c r="B145" t="s">
        <v>46</v>
      </c>
    </row>
    <row r="146" spans="2:2" x14ac:dyDescent="0.4">
      <c r="B146" t="e">
        <f>-공중충돌후 글라이더에 어떠한 구조적인 의심이 있을경우 비행을 금한다.</f>
        <v>#NAME?</v>
      </c>
    </row>
    <row r="148" spans="2:2" x14ac:dyDescent="0.4">
      <c r="B148" t="e">
        <f>-운중비행</f>
        <v>#NAME?</v>
      </c>
    </row>
    <row r="149" spans="2:2" x14ac:dyDescent="0.4">
      <c r="B149" t="e">
        <f>-운중비행은 금지이다.</f>
        <v>#NAME?</v>
      </c>
    </row>
    <row r="150" spans="2:2" x14ac:dyDescent="0.4">
      <c r="B150" t="e">
        <f>-운중비행은 관중의 시야 혹은 해당 비행자 근처에 비행자들의 시야에서 사라짐이다.</f>
        <v>#NAME?</v>
      </c>
    </row>
    <row r="151" spans="2:2" x14ac:dyDescent="0.4">
      <c r="B151" t="s">
        <v>47</v>
      </c>
    </row>
    <row r="153" spans="2:2" x14ac:dyDescent="0.4">
      <c r="B153" t="e">
        <f>-고도제한</f>
        <v>#NAME?</v>
      </c>
    </row>
    <row r="154" spans="2:2" x14ac:dyDescent="0.4">
      <c r="B154" t="e">
        <f>-고도제한은 오직 GPS고도에 의한다.</f>
        <v>#NAME?</v>
      </c>
    </row>
    <row r="155" spans="2:2" x14ac:dyDescent="0.4">
      <c r="B155" t="e">
        <f ca="1">-강력한 감점이 적용된다.(감점부분 참고)</f>
        <v>#NAME?</v>
      </c>
    </row>
    <row r="157" spans="2:2" x14ac:dyDescent="0.4">
      <c r="B157" t="e">
        <f>-발라스트, 이륙 중량</f>
        <v>#NAME?</v>
      </c>
    </row>
    <row r="158" spans="2:2" x14ac:dyDescent="0.4">
      <c r="B158" t="e">
        <f>-비행자는 분사가능한 고운모래나 물을 발라스트로 쓸수있다.</f>
        <v>#NAME?</v>
      </c>
    </row>
    <row r="159" spans="2:2" x14ac:dyDescent="0.4">
      <c r="B159" t="e">
        <f>-비행자는 발라스트 비움으로서 다른 경쟁 글라이더나 삼자에게 영향을 줄수있는 어떠한 방법으로도</f>
        <v>#NAME?</v>
      </c>
    </row>
    <row r="161" spans="2:2" x14ac:dyDescent="0.4">
      <c r="B161" t="s">
        <v>48</v>
      </c>
    </row>
    <row r="162" spans="2:2" x14ac:dyDescent="0.4">
      <c r="B162" t="s">
        <v>49</v>
      </c>
    </row>
    <row r="164" spans="2:2" x14ac:dyDescent="0.4">
      <c r="B164" t="e">
        <f>-무게 조종</f>
        <v>#NAME?</v>
      </c>
    </row>
    <row r="165" spans="2:2" x14ac:dyDescent="0.4">
      <c r="B165" t="e">
        <f>-비행자는 경기등록시 반드시 몸무게를 게시해야한다.</f>
        <v>#NAME?</v>
      </c>
    </row>
    <row r="166" spans="2:2" x14ac:dyDescent="0.4">
      <c r="B166" t="e">
        <f>-선수등록시 경기관계자가 몸무게를 확인할수있다.</f>
        <v>#NAME?</v>
      </c>
    </row>
    <row r="167" spans="2:2" x14ac:dyDescent="0.4">
      <c r="B167" t="e">
        <f>-선수의 몸무게는 바지, 셔츠, 속옷등 옷과 부츠를 포함한다.</f>
        <v>#NAME?</v>
      </c>
    </row>
    <row r="168" spans="2:2" x14ac:dyDescent="0.4">
      <c r="B168" t="e">
        <f>-선수는 선수등록과, 이륙장에서 비행전 자신의 몸무게를 조종할수있다.</f>
        <v>#NAME?</v>
      </c>
    </row>
    <row r="169" spans="2:2" x14ac:dyDescent="0.4">
      <c r="B169" t="e">
        <f>-모든 장비를 착용후 그 무게가 글라이더의 무게 범위 에서 벗어날경우 측정에서 공차없이 감점을받</f>
        <v>#NAME?</v>
      </c>
    </row>
    <row r="171" spans="2:2" x14ac:dyDescent="0.4">
      <c r="B171" t="s">
        <v>50</v>
      </c>
    </row>
    <row r="172" spans="2:2" x14ac:dyDescent="0.4">
      <c r="B172" t="s">
        <v>51</v>
      </c>
    </row>
    <row r="173" spans="2:2" x14ac:dyDescent="0.4">
      <c r="B173" t="e">
        <f>-이륙장에 몸무게 저울을 비치한다.</f>
        <v>#NAME?</v>
      </c>
    </row>
    <row r="174" spans="2:2" x14ac:dyDescent="0.4">
      <c r="B174" t="e">
        <f>-주최자 혹은 경기위원해는 이륙장에 선수들의 몸무게 범위를 포함한 리스트를 지참해야한다.</f>
        <v>#NAME?</v>
      </c>
    </row>
    <row r="176" spans="2:2" x14ac:dyDescent="0.4">
      <c r="B176" t="e">
        <f>-응급규칙</f>
        <v>#NAME?</v>
      </c>
    </row>
    <row r="177" spans="2:2" x14ac:dyDescent="0.4">
      <c r="B177" t="s">
        <v>52</v>
      </c>
    </row>
    <row r="179" spans="2:2" x14ac:dyDescent="0.4">
      <c r="B179" t="s">
        <v>53</v>
      </c>
    </row>
    <row r="180" spans="2:2" x14ac:dyDescent="0.4">
      <c r="B180" t="e">
        <f>-이러한 규칙은 문서로 작성되야하고, 반드시 매일 타스크보드에 참조해야한다.</f>
        <v>#NAME?</v>
      </c>
    </row>
    <row r="181" spans="2:2" x14ac:dyDescent="0.4">
      <c r="B181" t="e">
        <f>-이규칙은 소급적용되지 않는다.</f>
        <v>#NAME?</v>
      </c>
    </row>
    <row r="183" spans="2:2" x14ac:dyDescent="0.4">
      <c r="B183" t="e">
        <f>-외부도움</f>
        <v>#NAME?</v>
      </c>
    </row>
    <row r="184" spans="2:2" x14ac:dyDescent="0.4">
      <c r="B184" t="e">
        <f ca="1">-비행중 비행에 경로및 열비행에 관한 어떠한 외부도움도 금지된다.(벌점부분참조)</f>
        <v>#NAME?</v>
      </c>
    </row>
    <row r="185" spans="2:2" x14ac:dyDescent="0.4">
      <c r="B185" t="e">
        <f>-이는 외부에 도움이나 제어를 받지않는 개인간의 경쟁임을 확인한다.</f>
        <v>#NAME?</v>
      </c>
    </row>
    <row r="187" spans="2:2" x14ac:dyDescent="0.4">
      <c r="B187" t="e">
        <f>-이륙</f>
        <v>#NAME?</v>
      </c>
    </row>
    <row r="188" spans="2:2" x14ac:dyDescent="0.4">
      <c r="B188" t="e">
        <f>-모든 비행자는 라이브트래커를 소지해야한다.</f>
        <v>#NAME?</v>
      </c>
    </row>
    <row r="189" spans="2:2" x14ac:dyDescent="0.4">
      <c r="B189" t="e">
        <f>-라이브트래커를 소지하지않은경우 비행을 하지않은것으로 간주하고 그날의 점수계산에서 제외된다.</f>
        <v>#NAME?</v>
      </c>
    </row>
    <row r="190" spans="2:2" x14ac:dyDescent="0.4">
      <c r="B190" t="e">
        <f>-만약 비행자가 비행을 하지않도록 결정하였다면 주최자에게 즉시 알려야한다.</f>
        <v>#NAME?</v>
      </c>
    </row>
    <row r="191" spans="2:2" x14ac:dyDescent="0.4">
      <c r="B191" t="e">
        <f ca="1">-리포트백 시간까지 보고하지 않은경우 감점될수있다(감점부분 참고)</f>
        <v>#NAME?</v>
      </c>
    </row>
    <row r="192" spans="2:2" x14ac:dyDescent="0.4">
      <c r="B192" t="e">
        <f>-모든선수는 안전하고 통제하에 이륙을 수행해야한다.</f>
        <v>#NAME?</v>
      </c>
    </row>
    <row r="193" spans="2:2" x14ac:dyDescent="0.4">
      <c r="B193" t="s">
        <v>54</v>
      </c>
    </row>
    <row r="195" spans="2:2" x14ac:dyDescent="0.4">
      <c r="B195" t="s">
        <v>55</v>
      </c>
    </row>
    <row r="197" spans="2:2" x14ac:dyDescent="0.4">
      <c r="B197" t="e">
        <f>-이륙과정</f>
        <v>#NAME?</v>
      </c>
    </row>
    <row r="198" spans="2:2" x14ac:dyDescent="0.4">
      <c r="B198" t="e">
        <f>-순서이륙</f>
        <v>#NAME?</v>
      </c>
    </row>
    <row r="199" spans="2:2" x14ac:dyDescent="0.4">
      <c r="B199" t="e">
        <f>-필요시 우선이륙이 실행될수있다.</f>
        <v>#NAME?</v>
      </c>
    </row>
    <row r="200" spans="2:2" x14ac:dyDescent="0.4">
      <c r="B200" t="e">
        <f>-모든 파일럿은 설정된 게이트에 랭킹에따라 들어간다.</f>
        <v>#NAME?</v>
      </c>
    </row>
    <row r="201" spans="2:2" x14ac:dyDescent="0.4">
      <c r="B201" t="e">
        <f>-이륙순서는 타스크보드에 게시된다.</f>
        <v>#NAME?</v>
      </c>
    </row>
    <row r="202" spans="2:2" x14ac:dyDescent="0.4">
      <c r="B202" t="e">
        <f>-본인이륙 순서에 이륙게이트에 들어서지 않은선수는 언제든지 이륙할수있는 권한을가진다.</f>
        <v>#NAME?</v>
      </c>
    </row>
    <row r="204" spans="2:2" x14ac:dyDescent="0.4">
      <c r="B204" t="e">
        <f ca="1">-이륙개시(윈도우오픈)</f>
        <v>#NAME?</v>
      </c>
    </row>
    <row r="205" spans="2:2" x14ac:dyDescent="0.4">
      <c r="B205" t="e">
        <f>-이륙장 개시및 종료시간은 타스크 브리핑시 발표되고,타스크 보드에 기록된다.</f>
        <v>#NAME?</v>
      </c>
    </row>
    <row r="206" spans="2:2" x14ac:dyDescent="0.4">
      <c r="B206" t="e">
        <f>-일시적인 이륙중지및 산줄수리등의 시간을 허용하기위해 이륙시간은 가능한 길어야한다.</f>
        <v>#NAME?</v>
      </c>
    </row>
    <row r="208" spans="2:2" x14ac:dyDescent="0.4">
      <c r="B208" t="e">
        <f>-재이륙</f>
        <v>#NAME?</v>
      </c>
    </row>
    <row r="209" spans="2:2" x14ac:dyDescent="0.4">
      <c r="B209" t="s">
        <v>56</v>
      </c>
    </row>
    <row r="211" spans="2:2" x14ac:dyDescent="0.4">
      <c r="B211" t="s">
        <v>57</v>
      </c>
    </row>
    <row r="212" spans="2:2" x14ac:dyDescent="0.4">
      <c r="B212" t="e">
        <f>-재이륙시 비행자는 자신의 이륙우선권을 유지한다.</f>
        <v>#NAME?</v>
      </c>
    </row>
    <row r="214" spans="2:2" x14ac:dyDescent="0.4">
      <c r="B214" t="e">
        <f>-자유비행자, 윈드더미</f>
        <v>#NAME?</v>
      </c>
    </row>
    <row r="215" spans="2:2" x14ac:dyDescent="0.4">
      <c r="B215" t="e">
        <f>-자유비행은 허용되나, 안전상이유로 이륙을 중지시킬수있다.</f>
        <v>#NAME?</v>
      </c>
    </row>
    <row r="216" spans="2:2" x14ac:dyDescent="0.4">
      <c r="B216" t="s">
        <v>58</v>
      </c>
    </row>
    <row r="217" spans="2:2" x14ac:dyDescent="0.4">
      <c r="B217" t="e">
        <f>-자유비행자와 윈드더미는 선수들에 도움을 재공하지 않는다.</f>
        <v>#NAME?</v>
      </c>
    </row>
    <row r="219" spans="2:2" x14ac:dyDescent="0.4">
      <c r="B219" t="e">
        <f>-착륙</f>
        <v>#NAME?</v>
      </c>
    </row>
    <row r="220" spans="2:2" x14ac:dyDescent="0.4">
      <c r="B220" t="e">
        <f>-타스크중 이륙후 지면에 닿고 다시 비행하는것은 금지다.</f>
        <v>#NAME?</v>
      </c>
    </row>
    <row r="221" spans="2:2" x14ac:dyDescent="0.4">
      <c r="B221" t="e">
        <f>-만약 두번이상 비행을한 비행자는 반드시 정확한 비행기록을 점수계산에 적용해야한다.</f>
        <v>#NAME?</v>
      </c>
    </row>
    <row r="222" spans="2:2" x14ac:dyDescent="0.4">
      <c r="B222" t="e">
        <f>-착륙후 비행자는 신속히 글라이더를 정리해야한다.</f>
        <v>#NAME?</v>
      </c>
    </row>
    <row r="223" spans="2:2" x14ac:dyDescent="0.4">
      <c r="B223" t="e">
        <f>-글라이더를 펼친채로 두는것은 도움이필요하다는 의미이다.</f>
        <v>#NAME?</v>
      </c>
    </row>
    <row r="225" spans="2:2" x14ac:dyDescent="0.4">
      <c r="B225" t="e">
        <f>-필수 안전보고</f>
        <v>#NAME?</v>
      </c>
    </row>
    <row r="226" spans="2:2" x14ac:dyDescent="0.4">
      <c r="B226" t="s">
        <v>59</v>
      </c>
    </row>
    <row r="227" spans="2:2" x14ac:dyDescent="0.4">
      <c r="B227" t="e">
        <f>-착륙보고는 브리핑시 공지되고 타스크보드에 게시한 번호로 착륙후 즉시 문자보고를 해야한다.</f>
        <v>#NAME?</v>
      </c>
    </row>
    <row r="228" spans="2:2" x14ac:dyDescent="0.4">
      <c r="B228" t="s">
        <v>60</v>
      </c>
    </row>
    <row r="229" spans="2:2" x14ac:dyDescent="0.4">
      <c r="B229" t="e">
        <f>-타스크 브리핑시 착륙보고에 대한 다른방법을 타스크보드에 공지할수있다.</f>
        <v>#NAME?</v>
      </c>
    </row>
    <row r="230" spans="2:2" x14ac:dyDescent="0.4">
      <c r="B230" t="e">
        <f>-이는 전화번호와 무전주파수를 포함할수있다.</f>
        <v>#NAME?</v>
      </c>
    </row>
    <row r="231" spans="2:2" x14ac:dyDescent="0.4">
      <c r="B231" t="s">
        <v>61</v>
      </c>
    </row>
    <row r="232" spans="2:2" x14ac:dyDescent="0.4">
      <c r="B232" t="e">
        <f>-골에 착륙한 비행자도 마찬가지다.</f>
        <v>#NAME?</v>
      </c>
    </row>
    <row r="233" spans="2:2" x14ac:dyDescent="0.4">
      <c r="B233" t="e">
        <f>-먼저 착륙한 비행자가 늦게 착륙한 비행자 보고를 할수있다.</f>
        <v>#NAME?</v>
      </c>
    </row>
    <row r="234" spans="2:2" x14ac:dyDescent="0.4">
      <c r="B234" t="e">
        <f>-GPS 다운로드는 착륙보고를 대체하지 않는다.</f>
        <v>#NAME?</v>
      </c>
    </row>
    <row r="235" spans="2:2" x14ac:dyDescent="0.4">
      <c r="B235" t="e">
        <f>-비행자는 지연된 착륙보고로 감점을 받을수있다.</f>
        <v>#NAME?</v>
      </c>
    </row>
    <row r="236" spans="2:2" x14ac:dyDescent="0.4">
      <c r="B236" t="s">
        <v>62</v>
      </c>
    </row>
    <row r="238" spans="2:2" x14ac:dyDescent="0.4">
      <c r="B238" t="e">
        <f>-본부 체크인</f>
        <v>#NAME?</v>
      </c>
    </row>
    <row r="239" spans="2:2" x14ac:dyDescent="0.4">
      <c r="B239" t="e">
        <f>-모든비행자는 반드시 라이브 트래커를 반납해야한다.</f>
        <v>#NAME?</v>
      </c>
    </row>
    <row r="240" spans="2:2" x14ac:dyDescent="0.4">
      <c r="B240" t="e">
        <f>-라이브 트래커 반납은 체크인을 의미하고, 비행자가 안전하게 돌아온것을 보증한다.</f>
        <v>#NAME?</v>
      </c>
    </row>
    <row r="242" spans="2:2" x14ac:dyDescent="0.4">
      <c r="B242" t="e">
        <f>-GPS다운로드</f>
        <v>#NAME?</v>
      </c>
    </row>
    <row r="243" spans="2:2" x14ac:dyDescent="0.4">
      <c r="B243" t="e">
        <f>-GPS 트랙 다운로드는 필수이다.</f>
        <v>#NAME?</v>
      </c>
    </row>
    <row r="244" spans="2:2" x14ac:dyDescent="0.4">
      <c r="B244" t="e">
        <f>-모든 비행자는 반드시 GPS트랙을 다운로드 받아야한다.</f>
        <v>#NAME?</v>
      </c>
    </row>
    <row r="245" spans="2:2" x14ac:dyDescent="0.4">
      <c r="B245" t="e">
        <f ca="1">-마감시간이 정해진경우(예를 들어 마지막경기날), 마감시간 이후에 제시된 GPS는 채점에서 제외될</f>
        <v>#NAME?</v>
      </c>
    </row>
    <row r="247" spans="2:2" x14ac:dyDescent="0.4">
      <c r="B247" t="s">
        <v>63</v>
      </c>
    </row>
    <row r="249" spans="2:2" x14ac:dyDescent="0.4">
      <c r="B249" t="e">
        <f>-타스크</f>
        <v>#NAME?</v>
      </c>
    </row>
    <row r="251" spans="2:2" x14ac:dyDescent="0.4">
      <c r="B251" t="s">
        <v>64</v>
      </c>
    </row>
    <row r="252" spans="2:2" x14ac:dyDescent="0.4">
      <c r="B252" t="e">
        <f>-타스크 구간에서 일부혹은 전부가 속도구간으로 정의된다.</f>
        <v>#NAME?</v>
      </c>
    </row>
    <row r="253" spans="2:2" x14ac:dyDescent="0.4">
      <c r="B253" t="e">
        <f>-목표는 코스를 따라 속도구간을 가장짧은시간에 비행하는것이다.</f>
        <v>#NAME?</v>
      </c>
    </row>
    <row r="254" spans="2:2" x14ac:dyDescent="0.4">
      <c r="B254" t="e">
        <f>-타스크거리는 타스크 전 구간을 지나는 가장 짧은 거리를 말한다.</f>
        <v>#NAME?</v>
      </c>
    </row>
    <row r="255" spans="2:2" x14ac:dyDescent="0.4">
      <c r="B255" t="e">
        <f>-만약 비행자가 타스크 구간을 완수하지 못한경우 거리점수는 전체 타스크거리에서 그 선수가 턴포</f>
        <v>#NAME?</v>
      </c>
    </row>
    <row r="257" spans="2:2" x14ac:dyDescent="0.4">
      <c r="B257" t="s">
        <v>65</v>
      </c>
    </row>
    <row r="259" spans="2:2" x14ac:dyDescent="0.4">
      <c r="B259" t="s">
        <v>66</v>
      </c>
    </row>
    <row r="261" spans="2:2" x14ac:dyDescent="0.4">
      <c r="B261" t="e">
        <f>-레이스투골</f>
        <v>#NAME?</v>
      </c>
    </row>
    <row r="262" spans="2:2" x14ac:dyDescent="0.4">
      <c r="B262" t="e">
        <f>-타스크는 한개의 시작 시간을 갖는다.</f>
        <v>#NAME?</v>
      </c>
    </row>
    <row r="264" spans="2:2" x14ac:dyDescent="0.4">
      <c r="B264" t="e">
        <f>-클럭스타트</f>
        <v>#NAME?</v>
      </c>
    </row>
    <row r="265" spans="2:2" x14ac:dyDescent="0.4">
      <c r="B265" t="e">
        <f>-클럭시스타트 타스크는 여러개의 스타트 시간이 있고, 보통 고정된 간격을 가진다.</f>
        <v>#NAME?</v>
      </c>
    </row>
    <row r="266" spans="2:2" x14ac:dyDescent="0.4">
      <c r="B266" t="e">
        <f>-비행자의 시작 시간은 타스크를 시작하기위해 그가 마지막으로 속소구간을 시작한 시점에 의해 정</f>
        <v>#NAME?</v>
      </c>
    </row>
    <row r="268" spans="2:2" x14ac:dyDescent="0.4">
      <c r="B268" t="s">
        <v>67</v>
      </c>
    </row>
    <row r="269" spans="2:2" x14ac:dyDescent="0.4">
      <c r="B269" t="s">
        <v>68</v>
      </c>
    </row>
    <row r="270" spans="2:2" x14ac:dyDescent="0.4">
      <c r="B270" t="e">
        <f>-일랩스드타임</f>
        <v>#NAME?</v>
      </c>
    </row>
    <row r="271" spans="2:2" x14ac:dyDescent="0.4">
      <c r="B271" t="e">
        <f>-일랩스드타임은 개인 각자의 시작시간이 주어진다.</f>
        <v>#NAME?</v>
      </c>
    </row>
    <row r="272" spans="2:2" x14ac:dyDescent="0.4">
      <c r="B272" t="e">
        <f>-비행자의 시작시간은 그가 타스크를 시작하기 위해 속소구간을 마지막으로 지나간 시점이다</f>
        <v>#NAME?</v>
      </c>
    </row>
    <row r="273" spans="2:2" x14ac:dyDescent="0.4">
      <c r="B273" t="e">
        <f>-시작시간의 시작 과 끝 혹은 마지막 시작시간이 정해질수있다.</f>
        <v>#NAME?</v>
      </c>
    </row>
    <row r="275" spans="2:2" x14ac:dyDescent="0.4">
      <c r="B275" t="e">
        <f>-디스턴스타스크</f>
        <v>#NAME?</v>
      </c>
    </row>
    <row r="276" spans="2:2" x14ac:dyDescent="0.4">
      <c r="B276" t="e">
        <f>-모든 디스턴스타스크의 목표는 최대한 멀리 나는것이다.</f>
        <v>#NAME?</v>
      </c>
    </row>
    <row r="277" spans="2:2" x14ac:dyDescent="0.4">
      <c r="B277" t="s">
        <v>69</v>
      </c>
    </row>
    <row r="279" spans="2:2" x14ac:dyDescent="0.4">
      <c r="B279" t="e">
        <f>-타스크 마감</f>
        <v>#NAME?</v>
      </c>
    </row>
    <row r="280" spans="2:2" x14ac:dyDescent="0.4">
      <c r="B280" t="e">
        <f>-타스크 마감시간은 그날의 끝에 수색과 구조를 위해 혹은 나쁜 예보를 피하기위해 충분한시간을 준</f>
        <v>#NAME?</v>
      </c>
    </row>
    <row r="282" spans="2:2" x14ac:dyDescent="0.4">
      <c r="B282" t="s">
        <v>70</v>
      </c>
    </row>
    <row r="283" spans="2:2" x14ac:dyDescent="0.4">
      <c r="B283" t="e">
        <f>-이경우 비행마감시간에 각 비행자의 최고의 위치가 점수계산에 사용된다.</f>
        <v>#NAME?</v>
      </c>
    </row>
    <row r="285" spans="2:2" x14ac:dyDescent="0.4">
      <c r="B285" t="e">
        <f>-턴포인터</f>
        <v>#NAME?</v>
      </c>
    </row>
    <row r="286" spans="2:2" x14ac:dyDescent="0.4">
      <c r="B286" t="e">
        <f>-주최자는 경기기간중 포인터를 변경하거나 좌표를 추가할수있다</f>
        <v>#NAME?</v>
      </c>
    </row>
    <row r="287" spans="2:2" x14ac:dyDescent="0.4">
      <c r="B287" t="e">
        <f>-이경우, 변경된것은 타스크 브리핑시 공시되고 타스크보드에 표시된다.</f>
        <v>#NAME?</v>
      </c>
    </row>
    <row r="288" spans="2:2" x14ac:dyDescent="0.4">
      <c r="B288" t="e">
        <f>-공식 지도형식은 WGS84이고, 좌표는 UTM이다.</f>
        <v>#NAME?</v>
      </c>
    </row>
    <row r="290" spans="2:2" x14ac:dyDescent="0.4">
      <c r="B290" t="e">
        <f>-실린더</f>
        <v>#NAME?</v>
      </c>
    </row>
    <row r="292" spans="2:2" x14ac:dyDescent="0.4">
      <c r="B292" t="e">
        <f>-시작</f>
        <v>#NAME?</v>
      </c>
    </row>
    <row r="293" spans="2:2" x14ac:dyDescent="0.4">
      <c r="B293" t="s">
        <v>71</v>
      </c>
    </row>
    <row r="295" spans="2:2" x14ac:dyDescent="0.4">
      <c r="B295" t="e">
        <f>-에어스타트</f>
        <v>#NAME?</v>
      </c>
    </row>
    <row r="296" spans="2:2" x14ac:dyDescent="0.4">
      <c r="B296" t="s">
        <v>72</v>
      </c>
    </row>
    <row r="297" spans="2:2" x14ac:dyDescent="0.4">
      <c r="B297" t="e">
        <f>- 다음 턴포인터가 스타트 실린더 바깥에 있을경우 진출 스타트 이다.</f>
        <v>#NAME?</v>
      </c>
    </row>
    <row r="298" spans="2:2" x14ac:dyDescent="0.4">
      <c r="B298" t="e">
        <f>- 진입스타트의 경우 스타트시간 이후 실런더 바깥에 한개이상의 트랙로그 포인터가 반드시 있어야</f>
        <v>#NAME?</v>
      </c>
    </row>
    <row r="300" spans="2:2" x14ac:dyDescent="0.4">
      <c r="B300" t="s">
        <v>55</v>
      </c>
    </row>
    <row r="301" spans="2:2" x14ac:dyDescent="0.4">
      <c r="B301" t="e">
        <f>- 진출스타트의 경우 스타트시간 이후 실린더 안에 한개이상의 트랙로그 포인터가 반드시 있어야한</f>
        <v>#NAME?</v>
      </c>
    </row>
    <row r="303" spans="2:2" x14ac:dyDescent="0.4">
      <c r="B303" t="s">
        <v>73</v>
      </c>
    </row>
    <row r="304" spans="2:2" x14ac:dyDescent="0.4">
      <c r="B304" t="e">
        <f>-만약 이것을 만족시키지 못할경우 , 비행자는 스타트 실린더 까지 점수계산된다.</f>
        <v>#NAME?</v>
      </c>
    </row>
    <row r="305" spans="2:2" x14ac:dyDescent="0.4">
      <c r="B305" t="e">
        <f>-일램스타임과 클럭스타트의 경우  스타트실린더가 시작 시간혹은 종료시간 이 있으면, 레이스 타스</f>
        <v>#NAME?</v>
      </c>
    </row>
    <row r="307" spans="2:2" x14ac:dyDescent="0.4">
      <c r="B307" t="s">
        <v>74</v>
      </c>
    </row>
    <row r="308" spans="2:2" x14ac:dyDescent="0.4">
      <c r="B308" t="e">
        <f>- 파일럿 개인 시작 시간은 비행자가 실린더를 지나는 마지막시간으로 계산된다.</f>
        <v>#NAME?</v>
      </c>
    </row>
    <row r="309" spans="2:2" x14ac:dyDescent="0.4">
      <c r="B309" t="e">
        <f>-만약 유효한 시작시간이 없으면, 비행자는 스타트 실린더까지 계산된다.</f>
        <v>#NAME?</v>
      </c>
    </row>
    <row r="310" spans="2:2" x14ac:dyDescent="0.4">
      <c r="B310" t="s">
        <v>75</v>
      </c>
    </row>
    <row r="312" spans="2:2" x14ac:dyDescent="0.4">
      <c r="B312" t="s">
        <v>76</v>
      </c>
    </row>
    <row r="314" spans="2:2" x14ac:dyDescent="0.4">
      <c r="B314" t="e">
        <f>-골</f>
        <v>#NAME?</v>
      </c>
    </row>
    <row r="315" spans="2:2" x14ac:dyDescent="0.4">
      <c r="B315" t="e">
        <f>-기본적으로 골은 _____골라인______이다.</f>
        <v>#NAME?</v>
      </c>
    </row>
    <row r="316" spans="2:2" x14ac:dyDescent="0.4">
      <c r="B316" t="s">
        <v>77</v>
      </c>
    </row>
    <row r="318" spans="2:2" x14ac:dyDescent="0.4">
      <c r="B318" t="s">
        <v>78</v>
      </c>
    </row>
    <row r="319" spans="2:2" x14ac:dyDescent="0.4">
      <c r="B319" t="s">
        <v>79</v>
      </c>
    </row>
    <row r="321" spans="2:2" x14ac:dyDescent="0.4">
      <c r="B321" t="s">
        <v>80</v>
      </c>
    </row>
    <row r="322" spans="2:2" x14ac:dyDescent="0.4">
      <c r="B322" t="s">
        <v>81</v>
      </c>
    </row>
    <row r="324" spans="2:2" x14ac:dyDescent="0.4">
      <c r="B324" t="s">
        <v>82</v>
      </c>
    </row>
    <row r="325" spans="2:2" x14ac:dyDescent="0.4">
      <c r="B325" t="e">
        <f>-물리적 라인은 골판정관이 비행자가 물리적으로 통과했다고 봤을때 유효하다.</f>
        <v>#NAME?</v>
      </c>
    </row>
    <row r="326" spans="2:2" x14ac:dyDescent="0.4">
      <c r="B326" t="e">
        <f>-비행자는 가상골라인 혹은 물리적 라인이 유효했을때 골에 도착했다고 간주한다.</f>
        <v>#NAME?</v>
      </c>
    </row>
    <row r="327" spans="2:2" x14ac:dyDescent="0.4">
      <c r="B327" t="e">
        <f>-비행자가 골라인을 통과하지않았을경우 시간점수를 채점하지않는다.</f>
        <v>#NAME?</v>
      </c>
    </row>
    <row r="328" spans="2:2" x14ac:dyDescent="0.4">
      <c r="B328" t="e">
        <f>-안전 혹은 다른이유로 실린더를 사용할수있다. 이는 브리핑시 반드시 설명되야하고 타스크보드에</f>
        <v>#NAME?</v>
      </c>
    </row>
    <row r="330" spans="2:2" x14ac:dyDescent="0.4">
      <c r="B330" t="s">
        <v>83</v>
      </c>
    </row>
    <row r="331" spans="2:2" x14ac:dyDescent="0.4">
      <c r="B331" t="e">
        <f>-비행자는 골라인통과를 위해 어떠한 위험을 감수해서는 안된다.</f>
        <v>#NAME?</v>
      </c>
    </row>
    <row r="332" spans="2:2" x14ac:dyDescent="0.4">
      <c r="B332" t="e">
        <f>-분명한 안전을위한 이유로 골라인을 통과하지 않을경우 비행자를 호의적으로 교려한다.</f>
        <v>#NAME?</v>
      </c>
    </row>
    <row r="333" spans="2:2" x14ac:dyDescent="0.4">
      <c r="B333" t="e">
        <f>-주최자는 골 시각화, 안전, 공공성, 미디어를 위해 가능한 자주 물리적 라인을 사용해야한다.</f>
        <v>#NAME?</v>
      </c>
    </row>
    <row r="334" spans="2:2" x14ac:dyDescent="0.4">
      <c r="B334" t="e">
        <f>-공공과 미디어를 위한 이유로 비행자는 시간 실린더를 통과한 순서대로 골라인을 통과하도록 요구</f>
        <v>#NAME?</v>
      </c>
    </row>
    <row r="336" spans="2:2" x14ac:dyDescent="0.4">
      <c r="B336" t="s">
        <v>84</v>
      </c>
    </row>
    <row r="338" spans="2:2" x14ac:dyDescent="0.4">
      <c r="B338" t="e">
        <f>-ESS</f>
        <v>#NAME?</v>
      </c>
    </row>
    <row r="339" spans="2:2" x14ac:dyDescent="0.4">
      <c r="B339" t="s">
        <v>85</v>
      </c>
    </row>
    <row r="340" spans="2:2" x14ac:dyDescent="0.4">
      <c r="B340" t="e">
        <f>-골라인 자체, 이경우 비행자의 종료시간은 그가 가상의 라인을 통과하는 시간이고 그는 도착도고</f>
        <v>#NAME?</v>
      </c>
    </row>
    <row r="342" spans="2:2" x14ac:dyDescent="0.4">
      <c r="B342" t="s">
        <v>86</v>
      </c>
    </row>
    <row r="343" spans="2:2" x14ac:dyDescent="0.4">
      <c r="B343" t="s">
        <v>87</v>
      </c>
    </row>
    <row r="344" spans="2:2" x14ac:dyDescent="0.4">
      <c r="B344" t="s">
        <v>88</v>
      </c>
    </row>
    <row r="346" spans="2:2" x14ac:dyDescent="0.4">
      <c r="B346" t="s">
        <v>89</v>
      </c>
    </row>
    <row r="348" spans="2:2" x14ac:dyDescent="0.4">
      <c r="B348" t="e">
        <f>-통과시간</f>
        <v>#NAME?</v>
      </c>
    </row>
    <row r="349" spans="2:2" x14ac:dyDescent="0.4">
      <c r="B349" t="e">
        <f>-SSS/ESS 반경 및 골라인 통과시간은 비행자의 트랙로그로 결정된다.</f>
        <v>#NAME?</v>
      </c>
    </row>
    <row r="350" spans="2:2" x14ac:dyDescent="0.4">
      <c r="B350" t="e">
        <f>-실제 통과시간은 통과전 마지막 트랙로그 지점과 통과후 첫포인터의 타임스탬프의 보간으로 찾는다</f>
        <v>#NAME?</v>
      </c>
    </row>
    <row r="352" spans="2:2" x14ac:dyDescent="0.4">
      <c r="B352" t="s">
        <v>90</v>
      </c>
    </row>
    <row r="354" spans="2:2" x14ac:dyDescent="0.4">
      <c r="B354" t="e">
        <f>-타스크 증거</f>
        <v>#NAME?</v>
      </c>
    </row>
    <row r="355" spans="2:2" x14ac:dyDescent="0.4">
      <c r="B355" t="e">
        <f>-원천</f>
        <v>#NAME?</v>
      </c>
    </row>
    <row r="356" spans="2:2" x14ac:dyDescent="0.4">
      <c r="B356" t="e">
        <f>-GPS로 부터 오직 직접 데이터를 수집한다.</f>
        <v>#NAME?</v>
      </c>
    </row>
    <row r="357" spans="2:2" x14ac:dyDescent="0.4">
      <c r="B357" t="e">
        <f>-GPS 자체에서 전자서명된 IGC 파일역시 받아들인다.</f>
        <v>#NAME?</v>
      </c>
    </row>
    <row r="358" spans="2:2" x14ac:dyDescent="0.4">
      <c r="B358" t="e">
        <f>-유효한 GPS데이터만 진짜 증거로 고려된다.</f>
        <v>#NAME?</v>
      </c>
    </row>
    <row r="359" spans="2:2" x14ac:dyDescent="0.4">
      <c r="B359" t="e">
        <f>-DATA는 DATA 기록기에서도 수집할수있다. 이경우 DATA 기록기의 데이터의 유효성검사를 요구받는다</f>
        <v>#NAME?</v>
      </c>
    </row>
    <row r="361" spans="2:2" x14ac:dyDescent="0.4">
      <c r="B361" t="s">
        <v>90</v>
      </c>
    </row>
    <row r="362" spans="2:2" x14ac:dyDescent="0.4">
      <c r="B362" t="e">
        <f>-파일의 사본이나 어떤 다른 원천으로 부터의 파일은 비행의 증거로 인정되지 않는다.</f>
        <v>#NAME?</v>
      </c>
    </row>
    <row r="363" spans="2:2" x14ac:dyDescent="0.4">
      <c r="B363" t="e">
        <f>-트랙로그 데이터는 공개된다.</f>
        <v>#NAME?</v>
      </c>
    </row>
    <row r="366" spans="2:2" x14ac:dyDescent="0.4">
      <c r="B366" t="e">
        <f>-유효한 GPS 데이터</f>
        <v>#NAME?</v>
      </c>
    </row>
    <row r="367" spans="2:2" x14ac:dyDescent="0.4">
      <c r="B367" t="e">
        <f>-유효하게 인정되기 위해서, 트랙로그는 아래요건을 충족해야한다.</f>
        <v>#NAME?</v>
      </c>
    </row>
    <row r="368" spans="2:2" x14ac:dyDescent="0.4">
      <c r="B368" t="s">
        <v>91</v>
      </c>
    </row>
    <row r="370" spans="2:2" x14ac:dyDescent="0.4">
      <c r="B370" t="s">
        <v>92</v>
      </c>
    </row>
    <row r="371" spans="2:2" x14ac:dyDescent="0.4">
      <c r="B371" t="s">
        <v>93</v>
      </c>
    </row>
    <row r="372" spans="2:2" x14ac:dyDescent="0.4">
      <c r="B372" t="e">
        <f>-트랙로그는 반드시 유효하고 일괄된 타임트탬프 와 GPS고도 기록이 있어야한다.</f>
        <v>#NAME?</v>
      </c>
    </row>
    <row r="373" spans="2:2" x14ac:dyDescent="0.4">
      <c r="B373" t="s">
        <v>94</v>
      </c>
    </row>
    <row r="374" spans="2:2" x14ac:dyDescent="0.4">
      <c r="B374" t="e">
        <f>-여러 GPS수신기로 부터 부분 트랙을 조합하여 유효한 트랙을 만들수있다.</f>
        <v>#NAME?</v>
      </c>
    </row>
    <row r="375" spans="2:2" x14ac:dyDescent="0.4">
      <c r="B375" t="e">
        <f>-GPS유효성은 GPS 소프트 웨어에 의해 확인된다.</f>
        <v>#NAME?</v>
      </c>
    </row>
    <row r="376" spans="2:2" x14ac:dyDescent="0.4">
      <c r="B376" t="e">
        <f>-리딩포인트를 완전히 유익하도록 전체 비행을 기록하기를 권장한다.</f>
        <v>#NAME?</v>
      </c>
    </row>
    <row r="377" spans="2:2" x14ac:dyDescent="0.4">
      <c r="B377" t="e">
        <f>-부분부분으로 된경우, 비행금지구역이나 위험지역이 존재하는경우 경기위원장은 그들이 인정되지않</f>
        <v>#NAME?</v>
      </c>
    </row>
    <row r="379" spans="2:2" x14ac:dyDescent="0.4">
      <c r="B379" t="s">
        <v>95</v>
      </c>
    </row>
    <row r="381" spans="2:2" x14ac:dyDescent="0.4">
      <c r="B381" t="e">
        <f>-GPS 소프트웨어</f>
        <v>#NAME?</v>
      </c>
    </row>
    <row r="382" spans="2:2" x14ac:dyDescent="0.4">
      <c r="B382" t="e">
        <f>-CompCheck (Ulric jessop)</f>
        <v>#NAME?</v>
      </c>
    </row>
    <row r="384" spans="2:2" x14ac:dyDescent="0.4">
      <c r="B384" t="e">
        <f>-GPS 확인 기준</f>
        <v>#NAME?</v>
      </c>
    </row>
    <row r="385" spans="2:2" x14ac:dyDescent="0.4">
      <c r="B385" t="s">
        <v>96</v>
      </c>
    </row>
    <row r="387" spans="2:2" x14ac:dyDescent="0.4">
      <c r="B387" t="s">
        <v>97</v>
      </c>
    </row>
    <row r="388" spans="2:2" x14ac:dyDescent="0.4">
      <c r="B388" t="e">
        <f>-각 턴포인터 요구, 트랙로그는 아래것중 한개를 보여야한다.</f>
        <v>#NAME?</v>
      </c>
    </row>
    <row r="389" spans="2:2" x14ac:dyDescent="0.4">
      <c r="B389" t="s">
        <v>98</v>
      </c>
    </row>
    <row r="390" spans="2:2" x14ac:dyDescent="0.4">
      <c r="B390" t="e">
        <f>-연속된 트랙로그에 실린더 라인을 통과하는 두개의 연속된 점</f>
        <v>#NAME?</v>
      </c>
    </row>
    <row r="391" spans="2:2" x14ac:dyDescent="0.4">
      <c r="B391" t="e">
        <f>-수동으로 기록된 웨이포인터는 트랙로그 증거로 고려되지않는다.</f>
        <v>#NAME?</v>
      </c>
    </row>
    <row r="392" spans="2:2" x14ac:dyDescent="0.4">
      <c r="B392" t="s">
        <v>99</v>
      </c>
    </row>
    <row r="394" spans="2:2" x14ac:dyDescent="0.4">
      <c r="B394" t="e">
        <f>-최적의 위치</f>
        <v>#NAME?</v>
      </c>
    </row>
    <row r="395" spans="2:2" x14ac:dyDescent="0.4">
      <c r="B395" t="e">
        <f>-비행자는 그들이 타스크를 위한 최선의 위치에 채점될것이다.</f>
        <v>#NAME?</v>
      </c>
    </row>
    <row r="396" spans="2:2" x14ac:dyDescent="0.4">
      <c r="B396" t="e">
        <f>-최고의 위치는 착륙지점이 될수있거나 비행중 다다랗던 최고의 위치가 될수있다.</f>
        <v>#NAME?</v>
      </c>
    </row>
    <row r="397" spans="2:2" x14ac:dyDescent="0.4">
      <c r="B397" t="s">
        <v>100</v>
      </c>
    </row>
    <row r="399" spans="2:2" x14ac:dyDescent="0.4">
      <c r="B399" t="s">
        <v>101</v>
      </c>
    </row>
    <row r="400" spans="2:2" x14ac:dyDescent="0.4">
      <c r="B400" t="e">
        <f>-중지된 타스크의 경우 최적의 점을 결정할때 각 트랙로그 포인터에 따른 고도 보너스 요인이 계산</f>
        <v>#NAME?</v>
      </c>
    </row>
    <row r="402" spans="2:2" x14ac:dyDescent="0.4">
      <c r="B402" t="s">
        <v>84</v>
      </c>
    </row>
    <row r="404" spans="2:2" x14ac:dyDescent="0.4">
      <c r="B404" t="e">
        <f>-비행자의 GPS 책임과 관리</f>
        <v>#NAME?</v>
      </c>
    </row>
    <row r="405" spans="2:2" x14ac:dyDescent="0.4">
      <c r="B405" t="e">
        <f>-비행자는 여러개의 GPS수시기와 DATA로거를 가질수있다.</f>
        <v>#NAME?</v>
      </c>
    </row>
    <row r="406" spans="2:2" x14ac:dyDescent="0.4">
      <c r="B406" t="e">
        <f>-비행자는 GPS와 로거에 바른 비행기록을 위해 올바른 변수를 설정해야한다.</f>
        <v>#NAME?</v>
      </c>
    </row>
    <row r="407" spans="2:2" x14ac:dyDescent="0.4">
      <c r="B407" t="e">
        <f>-비행자는 매번 새 트랙로그를 위해 이전 기록을 지울수있다.</f>
        <v>#NAME?</v>
      </c>
    </row>
    <row r="408" spans="2:2" x14ac:dyDescent="0.4">
      <c r="B408" t="e">
        <f>-비행자는 만약 그렇게 하기를 잊어버렸을경우 모든 결과를 수용한다.</f>
        <v>#NAME?</v>
      </c>
    </row>
    <row r="409" spans="2:2" x14ac:dyDescent="0.4">
      <c r="B409" t="e">
        <f>-GPS 수신기와 DATA 로거 실패시 이문제를 해결하는것은 비행자의 책임이다.</f>
        <v>#NAME?</v>
      </c>
    </row>
    <row r="410" spans="2:2" x14ac:dyDescent="0.4">
      <c r="B410" t="e">
        <f>-각 비행자는 GPS 트랙로그 다운도드시, 자신의 GPS 트랙로그 임을 인증한다.</f>
        <v>#NAME?</v>
      </c>
    </row>
    <row r="411" spans="2:2" x14ac:dyDescent="0.4">
      <c r="B411" t="e">
        <f>-조직은 여러 트랙로그를 대조 확인할수있다.</f>
        <v>#NAME?</v>
      </c>
    </row>
    <row r="413" spans="2:2" x14ac:dyDescent="0.4">
      <c r="B413" t="e">
        <f>-착륙후 GPS</f>
        <v>#NAME?</v>
      </c>
    </row>
    <row r="414" spans="2:2" x14ac:dyDescent="0.4">
      <c r="B414" t="e">
        <f>-비행자가 골이 아닌 다른곳에 착륙했을경우, GPS수신기와 DATA로거를 바로 꺼야한다.</f>
        <v>#NAME?</v>
      </c>
    </row>
    <row r="415" spans="2:2" x14ac:dyDescent="0.4">
      <c r="B415" t="e">
        <f>-재이륙의 경우, 비행자는 그의 GPS에 추가적인 데이터가 기록되지않았음을 확실히하는것은 비행자</f>
        <v>#NAME?</v>
      </c>
    </row>
    <row r="417" spans="2:2" x14ac:dyDescent="0.4">
      <c r="B417" t="s">
        <v>102</v>
      </c>
    </row>
    <row r="418" spans="2:2" x14ac:dyDescent="0.4">
      <c r="B418" t="e">
        <f>-이경우가 발생하면, 그의 첫번째 비행 데이터를 덮어쓸 수있다.</f>
        <v>#NAME?</v>
      </c>
    </row>
    <row r="419" spans="2:2" x14ac:dyDescent="0.4">
      <c r="B419" t="e">
        <f>-위 내용은 착륙을 감지하고 각 비행에 대한 개별 트랙파일을 생성하는 최신 장치에는 적용되지않는</f>
        <v>#NAME?</v>
      </c>
    </row>
    <row r="421" spans="2:2" x14ac:dyDescent="0.4">
      <c r="B421" t="s">
        <v>73</v>
      </c>
    </row>
    <row r="423" spans="2:2" x14ac:dyDescent="0.4">
      <c r="B423" t="e">
        <f>-GPS수신기</f>
        <v>#NAME?</v>
      </c>
    </row>
    <row r="424" spans="2:2" x14ac:dyDescent="0.4">
      <c r="B424" t="e">
        <f>-GPS수신기는 GPS고도를 기록할수있어야한다.그리고 이정보는 트랙 다운로드시 포함되어야한다.</f>
        <v>#NAME?</v>
      </c>
    </row>
    <row r="425" spans="2:2" x14ac:dyDescent="0.4">
      <c r="B425" t="e">
        <f>-USB기반 GPS수신기는 오직 USB대용량 표준이 적용되고, 서명된 IGC 트랙로그를 생성할수있는경우에</f>
        <v>#NAME?</v>
      </c>
    </row>
    <row r="427" spans="2:2" x14ac:dyDescent="0.4">
      <c r="B427" t="s">
        <v>103</v>
      </c>
    </row>
    <row r="428" spans="2:2" x14ac:dyDescent="0.4">
      <c r="B428" t="e">
        <f>-요청시, 비행자는 트랙 다운로드를 위해 특정GPS에 케이블을 재공 할 수있어야한다.</f>
        <v>#NAME?</v>
      </c>
    </row>
    <row r="430" spans="2:2" x14ac:dyDescent="0.4">
      <c r="B430" t="e">
        <f>-감점과 보상</f>
        <v>#NAME?</v>
      </c>
    </row>
    <row r="431" spans="2:2" x14ac:dyDescent="0.4">
      <c r="B431" t="e">
        <f>-감점</f>
        <v>#NAME?</v>
      </c>
    </row>
    <row r="432" spans="2:2" x14ac:dyDescent="0.4">
      <c r="B432" t="s">
        <v>104</v>
      </c>
    </row>
    <row r="433" spans="2:2" x14ac:dyDescent="0.4">
      <c r="B433" t="s">
        <v>105</v>
      </c>
    </row>
    <row r="434" spans="2:2" x14ac:dyDescent="0.4">
      <c r="B434" t="s">
        <v>106</v>
      </c>
    </row>
    <row r="435" spans="2:2" x14ac:dyDescent="0.4">
      <c r="B435" t="s">
        <v>107</v>
      </c>
    </row>
    <row r="436" spans="2:2" x14ac:dyDescent="0.4">
      <c r="B436" t="s">
        <v>108</v>
      </c>
    </row>
    <row r="437" spans="2:2" x14ac:dyDescent="0.4">
      <c r="B437" t="s">
        <v>109</v>
      </c>
    </row>
    <row r="438" spans="2:2" x14ac:dyDescent="0.4">
      <c r="B438" t="e">
        <f>-리포트백 실패, 혹은 지연 : 경기에서 제외, 비용을 요구가능하다.</f>
        <v>#NAME?</v>
      </c>
    </row>
    <row r="439" spans="2:2" x14ac:dyDescent="0.4">
      <c r="B439" t="s">
        <v>110</v>
      </c>
    </row>
    <row r="440" spans="2:2" x14ac:dyDescent="0.4">
      <c r="B440" t="s">
        <v>111</v>
      </c>
    </row>
    <row r="441" spans="2:2" x14ac:dyDescent="0.4">
      <c r="B441" t="s">
        <v>112</v>
      </c>
    </row>
    <row r="443" spans="2:2" x14ac:dyDescent="0.4">
      <c r="B443" t="e">
        <f>-보상</f>
        <v>#NAME?</v>
      </c>
    </row>
    <row r="444" spans="2:2" x14ac:dyDescent="0.4">
      <c r="B444" t="e">
        <f>-구조작업에 참여한 비행자는 보상점수를 받는다.</f>
        <v>#NAME?</v>
      </c>
    </row>
    <row r="445" spans="2:2" x14ac:dyDescent="0.4">
      <c r="B445" t="s">
        <v>113</v>
      </c>
    </row>
    <row r="447" spans="2:2" x14ac:dyDescent="0.4">
      <c r="B447" t="s">
        <v>114</v>
      </c>
    </row>
    <row r="448" spans="2:2" x14ac:dyDescent="0.4">
      <c r="B448" t="s">
        <v>115</v>
      </c>
    </row>
    <row r="450" spans="2:2" x14ac:dyDescent="0.4">
      <c r="B450" t="s">
        <v>116</v>
      </c>
    </row>
    <row r="452" spans="2:2" x14ac:dyDescent="0.4">
      <c r="B452" t="e">
        <f>-타스크 타당성</f>
        <v>#NAME?</v>
      </c>
    </row>
    <row r="453" spans="2:2" x14ac:dyDescent="0.4">
      <c r="B453" t="e">
        <f>-타스크 타당성은 주로 채점형식에서 다룬다.</f>
        <v>#NAME?</v>
      </c>
    </row>
    <row r="454" spans="2:2" x14ac:dyDescent="0.4">
      <c r="B454" t="e">
        <f>-이륙한선수의 숫자, 비행한거리, 공중에서 보낸시간 등이 고려된다.</f>
        <v>#NAME?</v>
      </c>
    </row>
    <row r="456" spans="2:2" x14ac:dyDescent="0.4">
      <c r="B456" t="e">
        <f>-이륙 타당성</f>
        <v>#NAME?</v>
      </c>
    </row>
    <row r="457" spans="2:2" x14ac:dyDescent="0.4">
      <c r="B457" t="s">
        <v>117</v>
      </c>
    </row>
    <row r="459" spans="2:2" x14ac:dyDescent="0.4">
      <c r="B459" t="s">
        <v>118</v>
      </c>
    </row>
    <row r="461" spans="2:2" x14ac:dyDescent="0.4">
      <c r="B461" t="s">
        <v>119</v>
      </c>
    </row>
    <row r="462" spans="2:2" x14ac:dyDescent="0.4">
      <c r="B462" t="s">
        <v>120</v>
      </c>
    </row>
    <row r="463" spans="2:2" x14ac:dyDescent="0.4">
      <c r="B463" t="e">
        <f>-타스크 스탑은 안전주파수로 공표된다.</f>
        <v>#NAME?</v>
      </c>
    </row>
    <row r="464" spans="2:2" x14ac:dyDescent="0.4">
      <c r="B464" t="s">
        <v>121</v>
      </c>
    </row>
    <row r="465" spans="2:2" x14ac:dyDescent="0.4">
      <c r="B465" t="e">
        <f>-레이스투골에 경우반드시 스탑시간이 최소 스타트 한시간이후여야한다.</f>
        <v>#NAME?</v>
      </c>
    </row>
    <row r="466" spans="2:2" x14ac:dyDescent="0.4">
      <c r="B466" t="e">
        <f>-다른종류에 레이스경기는 마지막 스타트 타임 한시간이후</f>
        <v>#NAME?</v>
      </c>
    </row>
    <row r="467" spans="2:2" x14ac:dyDescent="0.4">
      <c r="B467" t="e">
        <f>-마지막스타트 시간은, 마지막 선수가 스타트한 시간 혹은 타스크에 기록된 마지막 스타트타임.</f>
        <v>#NAME?</v>
      </c>
    </row>
    <row r="468" spans="2:2" x14ac:dyDescent="0.4">
      <c r="B468" t="e">
        <f>-마지막스타트 타임이 결정되지않거나, 몇몇비행자가 스타트 전인경우, 타스크는 채점될수없다.</f>
        <v>#NAME?</v>
      </c>
    </row>
    <row r="469" spans="2:2" x14ac:dyDescent="0.4">
      <c r="B469" t="s">
        <v>122</v>
      </c>
    </row>
    <row r="470" spans="2:2" x14ac:dyDescent="0.4">
      <c r="B470" t="e">
        <f>-비행자들이 타스크 스탑시간에 ESS와 골사이에 있을경우, 타스크 스탑이후에 비행한 부분을 포함해</f>
        <v>#NAME?</v>
      </c>
    </row>
    <row r="472" spans="2:2" x14ac:dyDescent="0.4">
      <c r="B472" t="s">
        <v>123</v>
      </c>
    </row>
    <row r="473" spans="2:2" x14ac:dyDescent="0.4">
      <c r="B473" t="e">
        <f>-타스크를 정확히 채점할수 없는경우는 캔슬된다.</f>
        <v>#NAME?</v>
      </c>
    </row>
    <row r="474" spans="2:2" x14ac:dyDescent="0.4">
      <c r="B474" t="e">
        <f>-타스크가 중지되었을경우 본부에 체크인할때까지 비행자의 모든경기규칙은 계속 적용된다.</f>
        <v>#NAME?</v>
      </c>
    </row>
    <row r="476" spans="2:2" x14ac:dyDescent="0.4">
      <c r="B476" t="s">
        <v>124</v>
      </c>
    </row>
    <row r="477" spans="2:2" x14ac:dyDescent="0.4">
      <c r="B477" t="s">
        <v>125</v>
      </c>
    </row>
    <row r="479" spans="2:2" x14ac:dyDescent="0.4">
      <c r="B479" t="s">
        <v>126</v>
      </c>
    </row>
    <row r="480" spans="2:2" x14ac:dyDescent="0.4">
      <c r="B480" t="s">
        <v>127</v>
      </c>
    </row>
    <row r="481" spans="2:2" x14ac:dyDescent="0.4">
      <c r="B481" t="s">
        <v>128</v>
      </c>
    </row>
    <row r="483" spans="2:2" x14ac:dyDescent="0.4">
      <c r="B483" t="s">
        <v>129</v>
      </c>
    </row>
    <row r="484" spans="2:2" x14ac:dyDescent="0.4">
      <c r="B484" t="s">
        <v>130</v>
      </c>
    </row>
    <row r="486" spans="2:2" x14ac:dyDescent="0.4">
      <c r="B486" t="e">
        <f>-고도보상</f>
        <v>#NAME?</v>
      </c>
    </row>
    <row r="487" spans="2:2" x14ac:dyDescent="0.4">
      <c r="B487" t="e">
        <f>-타스크가 중지된경우, 비행자는 그들의 전체비행동안 GPS고도에 기준해 고도보상을 받는다</f>
        <v>#NAME?</v>
      </c>
    </row>
    <row r="488" spans="2:2" x14ac:dyDescent="0.4">
      <c r="B488" t="e">
        <f>-고도보상은 글라이더 활공비 1:4 이다.</f>
        <v>#NAME?</v>
      </c>
    </row>
    <row r="489" spans="2:2" x14ac:dyDescent="0.4">
      <c r="B489" t="s">
        <v>131</v>
      </c>
    </row>
    <row r="491" spans="2:2" x14ac:dyDescent="0.4">
      <c r="B491" t="e">
        <f>-타스크 캔슬</f>
        <v>#NAME?</v>
      </c>
    </row>
    <row r="492" spans="2:2" x14ac:dyDescent="0.4">
      <c r="B492" t="s">
        <v>132</v>
      </c>
    </row>
    <row r="493" spans="2:2" x14ac:dyDescent="0.4">
      <c r="B493" t="s">
        <v>133</v>
      </c>
    </row>
    <row r="494" spans="2:2" x14ac:dyDescent="0.4">
      <c r="B494" t="e">
        <f>-타스크 취소를 요청은 항의를 할수있다.</f>
        <v>#NAME?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8"/>
  <sheetViews>
    <sheetView tabSelected="1" view="pageBreakPreview" topLeftCell="A121" zoomScale="85" zoomScaleNormal="100" zoomScaleSheetLayoutView="85" workbookViewId="0">
      <selection activeCell="C491" sqref="C491"/>
    </sheetView>
  </sheetViews>
  <sheetFormatPr defaultRowHeight="17.399999999999999" x14ac:dyDescent="0.4"/>
  <cols>
    <col min="1" max="1" width="4.3984375" style="1" bestFit="1" customWidth="1"/>
    <col min="2" max="2" width="3.09765625" style="1" customWidth="1"/>
    <col min="3" max="3" width="87.69921875" style="2" customWidth="1"/>
    <col min="4" max="4" width="8.796875" style="1"/>
    <col min="5" max="5" width="21.5" style="1" bestFit="1" customWidth="1"/>
    <col min="6" max="6" width="5.3984375" style="1" bestFit="1" customWidth="1"/>
    <col min="7" max="16384" width="8.796875" style="1"/>
  </cols>
  <sheetData>
    <row r="1" spans="1:6" x14ac:dyDescent="0.4">
      <c r="A1" s="1">
        <v>1</v>
      </c>
      <c r="C1" s="2" t="s">
        <v>0</v>
      </c>
    </row>
    <row r="2" spans="1:6" x14ac:dyDescent="0.4">
      <c r="A2" s="1">
        <v>2</v>
      </c>
      <c r="C2" s="2" t="s">
        <v>134</v>
      </c>
    </row>
    <row r="3" spans="1:6" x14ac:dyDescent="0.4">
      <c r="A3" s="1">
        <v>3</v>
      </c>
      <c r="C3" s="2" t="s">
        <v>135</v>
      </c>
      <c r="F3" s="3"/>
    </row>
    <row r="4" spans="1:6" x14ac:dyDescent="0.4">
      <c r="A4" s="1">
        <v>4</v>
      </c>
      <c r="C4" s="2" t="s">
        <v>136</v>
      </c>
    </row>
    <row r="5" spans="1:6" x14ac:dyDescent="0.4">
      <c r="A5" s="1">
        <v>5</v>
      </c>
      <c r="C5" s="2" t="s">
        <v>137</v>
      </c>
      <c r="F5" s="4"/>
    </row>
    <row r="6" spans="1:6" x14ac:dyDescent="0.4">
      <c r="A6" s="1">
        <v>6</v>
      </c>
      <c r="F6" s="4"/>
    </row>
    <row r="7" spans="1:6" x14ac:dyDescent="0.4">
      <c r="A7" s="1">
        <v>7</v>
      </c>
      <c r="C7" s="2" t="s">
        <v>1</v>
      </c>
    </row>
    <row r="8" spans="1:6" s="5" customFormat="1" x14ac:dyDescent="0.4">
      <c r="A8" s="1">
        <v>8</v>
      </c>
      <c r="C8" s="6" t="s">
        <v>138</v>
      </c>
      <c r="E8" s="15" t="s">
        <v>458</v>
      </c>
      <c r="F8" s="7"/>
    </row>
    <row r="9" spans="1:6" s="5" customFormat="1" x14ac:dyDescent="0.4">
      <c r="A9" s="1">
        <v>9</v>
      </c>
      <c r="C9" s="6"/>
      <c r="F9" s="7"/>
    </row>
    <row r="10" spans="1:6" s="5" customFormat="1" x14ac:dyDescent="0.4">
      <c r="A10" s="1">
        <v>10</v>
      </c>
      <c r="C10" s="6" t="s">
        <v>460</v>
      </c>
      <c r="F10" s="7"/>
    </row>
    <row r="11" spans="1:6" s="5" customFormat="1" x14ac:dyDescent="0.4">
      <c r="A11" s="1">
        <v>11</v>
      </c>
      <c r="C11" s="6" t="s">
        <v>461</v>
      </c>
      <c r="F11" s="7"/>
    </row>
    <row r="12" spans="1:6" s="5" customFormat="1" x14ac:dyDescent="0.4">
      <c r="A12" s="1">
        <v>12</v>
      </c>
      <c r="C12" s="6" t="s">
        <v>462</v>
      </c>
      <c r="F12" s="7"/>
    </row>
    <row r="13" spans="1:6" s="5" customFormat="1" x14ac:dyDescent="0.4">
      <c r="A13" s="1">
        <v>13</v>
      </c>
      <c r="C13" s="6" t="s">
        <v>463</v>
      </c>
      <c r="F13" s="7"/>
    </row>
    <row r="14" spans="1:6" s="5" customFormat="1" x14ac:dyDescent="0.4">
      <c r="A14" s="1">
        <v>14</v>
      </c>
      <c r="C14" s="6"/>
      <c r="F14" s="7"/>
    </row>
    <row r="15" spans="1:6" s="5" customFormat="1" x14ac:dyDescent="0.4">
      <c r="A15" s="1">
        <v>15</v>
      </c>
      <c r="C15" s="6" t="s">
        <v>464</v>
      </c>
      <c r="F15" s="7"/>
    </row>
    <row r="16" spans="1:6" s="5" customFormat="1" x14ac:dyDescent="0.4">
      <c r="A16" s="1">
        <v>16</v>
      </c>
      <c r="C16" s="6" t="s">
        <v>466</v>
      </c>
      <c r="F16" s="7"/>
    </row>
    <row r="17" spans="1:6" s="5" customFormat="1" x14ac:dyDescent="0.4">
      <c r="A17" s="1">
        <v>17</v>
      </c>
      <c r="C17" s="6" t="s">
        <v>465</v>
      </c>
      <c r="F17" s="7"/>
    </row>
    <row r="18" spans="1:6" x14ac:dyDescent="0.4">
      <c r="A18" s="1">
        <v>18</v>
      </c>
      <c r="F18" s="7"/>
    </row>
    <row r="19" spans="1:6" x14ac:dyDescent="0.4">
      <c r="A19" s="1">
        <v>19</v>
      </c>
      <c r="C19" s="9" t="s">
        <v>467</v>
      </c>
      <c r="F19" s="7"/>
    </row>
    <row r="20" spans="1:6" x14ac:dyDescent="0.4">
      <c r="A20" s="1">
        <v>20</v>
      </c>
      <c r="C20" s="9" t="s">
        <v>468</v>
      </c>
      <c r="F20" s="7"/>
    </row>
    <row r="21" spans="1:6" ht="34.799999999999997" x14ac:dyDescent="0.4">
      <c r="A21" s="1">
        <v>21</v>
      </c>
      <c r="C21" s="9" t="s">
        <v>469</v>
      </c>
      <c r="F21" s="7"/>
    </row>
    <row r="22" spans="1:6" x14ac:dyDescent="0.4">
      <c r="A22" s="1">
        <v>22</v>
      </c>
      <c r="C22" s="9" t="s">
        <v>470</v>
      </c>
      <c r="F22" s="7"/>
    </row>
    <row r="23" spans="1:6" x14ac:dyDescent="0.4">
      <c r="A23" s="1">
        <v>23</v>
      </c>
      <c r="C23" s="9" t="s">
        <v>471</v>
      </c>
      <c r="F23" s="7"/>
    </row>
    <row r="24" spans="1:6" ht="34.799999999999997" x14ac:dyDescent="0.4">
      <c r="A24" s="1">
        <v>24</v>
      </c>
      <c r="C24" s="9" t="s">
        <v>472</v>
      </c>
      <c r="F24" s="7"/>
    </row>
    <row r="25" spans="1:6" x14ac:dyDescent="0.4">
      <c r="A25" s="1">
        <v>25</v>
      </c>
      <c r="F25" s="7"/>
    </row>
    <row r="26" spans="1:6" x14ac:dyDescent="0.4">
      <c r="A26" s="1">
        <v>26</v>
      </c>
      <c r="C26" s="2" t="s">
        <v>3</v>
      </c>
      <c r="F26" s="7"/>
    </row>
    <row r="27" spans="1:6" s="5" customFormat="1" ht="34.799999999999997" x14ac:dyDescent="0.4">
      <c r="A27" s="1">
        <v>27</v>
      </c>
      <c r="C27" s="10" t="s">
        <v>139</v>
      </c>
      <c r="E27" s="16" t="s">
        <v>478</v>
      </c>
      <c r="F27" s="7"/>
    </row>
    <row r="28" spans="1:6" s="8" customFormat="1" x14ac:dyDescent="0.4">
      <c r="A28" s="1">
        <v>28</v>
      </c>
      <c r="C28" s="11" t="s">
        <v>140</v>
      </c>
      <c r="E28" s="16" t="s">
        <v>479</v>
      </c>
      <c r="F28" s="7"/>
    </row>
    <row r="29" spans="1:6" s="12" customFormat="1" x14ac:dyDescent="0.4">
      <c r="A29" s="1">
        <v>29</v>
      </c>
      <c r="C29" s="11" t="s">
        <v>474</v>
      </c>
      <c r="F29" s="13"/>
    </row>
    <row r="30" spans="1:6" s="5" customFormat="1" x14ac:dyDescent="0.4">
      <c r="A30" s="1">
        <v>30</v>
      </c>
      <c r="C30" s="6" t="s">
        <v>473</v>
      </c>
      <c r="E30" s="1" t="s">
        <v>162</v>
      </c>
    </row>
    <row r="31" spans="1:6" s="5" customFormat="1" x14ac:dyDescent="0.4">
      <c r="A31" s="1">
        <v>31</v>
      </c>
      <c r="C31" s="6" t="s">
        <v>141</v>
      </c>
      <c r="E31" s="1" t="s">
        <v>163</v>
      </c>
    </row>
    <row r="32" spans="1:6" x14ac:dyDescent="0.4">
      <c r="A32" s="1">
        <v>32</v>
      </c>
      <c r="E32" s="1" t="s">
        <v>164</v>
      </c>
    </row>
    <row r="33" spans="1:3" x14ac:dyDescent="0.4">
      <c r="A33" s="1">
        <v>33</v>
      </c>
      <c r="C33" s="2" t="s">
        <v>7</v>
      </c>
    </row>
    <row r="34" spans="1:3" x14ac:dyDescent="0.4">
      <c r="A34" s="1">
        <v>34</v>
      </c>
      <c r="C34" s="6" t="s">
        <v>459</v>
      </c>
    </row>
    <row r="35" spans="1:3" x14ac:dyDescent="0.4">
      <c r="A35" s="1">
        <v>35</v>
      </c>
      <c r="C35" s="2" t="s">
        <v>142</v>
      </c>
    </row>
    <row r="36" spans="1:3" x14ac:dyDescent="0.4">
      <c r="A36" s="1">
        <v>36</v>
      </c>
    </row>
    <row r="37" spans="1:3" x14ac:dyDescent="0.4">
      <c r="A37" s="1">
        <v>37</v>
      </c>
      <c r="C37" s="2" t="s">
        <v>10</v>
      </c>
    </row>
    <row r="38" spans="1:3" x14ac:dyDescent="0.4">
      <c r="A38" s="1">
        <v>38</v>
      </c>
      <c r="C38" s="2" t="s">
        <v>143</v>
      </c>
    </row>
    <row r="39" spans="1:3" x14ac:dyDescent="0.4">
      <c r="A39" s="1">
        <v>39</v>
      </c>
      <c r="C39" s="2" t="s">
        <v>144</v>
      </c>
    </row>
    <row r="40" spans="1:3" x14ac:dyDescent="0.4">
      <c r="A40" s="1">
        <v>40</v>
      </c>
      <c r="C40" s="2" t="s">
        <v>145</v>
      </c>
    </row>
    <row r="41" spans="1:3" x14ac:dyDescent="0.4">
      <c r="A41" s="1">
        <v>41</v>
      </c>
      <c r="C41" s="2" t="s">
        <v>146</v>
      </c>
    </row>
    <row r="42" spans="1:3" x14ac:dyDescent="0.4">
      <c r="A42" s="1">
        <v>42</v>
      </c>
      <c r="C42" s="9" t="s">
        <v>475</v>
      </c>
    </row>
    <row r="43" spans="1:3" x14ac:dyDescent="0.4">
      <c r="A43" s="1">
        <v>43</v>
      </c>
      <c r="C43" s="2" t="s">
        <v>389</v>
      </c>
    </row>
    <row r="44" spans="1:3" x14ac:dyDescent="0.4">
      <c r="A44" s="1">
        <v>44</v>
      </c>
      <c r="C44" s="2" t="s">
        <v>388</v>
      </c>
    </row>
    <row r="45" spans="1:3" s="5" customFormat="1" x14ac:dyDescent="0.4">
      <c r="A45" s="1">
        <v>45</v>
      </c>
      <c r="C45" s="6" t="s">
        <v>147</v>
      </c>
    </row>
    <row r="46" spans="1:3" x14ac:dyDescent="0.4">
      <c r="A46" s="1">
        <v>46</v>
      </c>
      <c r="C46" s="2" t="s">
        <v>425</v>
      </c>
    </row>
    <row r="47" spans="1:3" ht="34.799999999999997" x14ac:dyDescent="0.4">
      <c r="A47" s="1">
        <v>47</v>
      </c>
      <c r="C47" s="2" t="s">
        <v>424</v>
      </c>
    </row>
    <row r="48" spans="1:3" x14ac:dyDescent="0.4">
      <c r="A48" s="1">
        <v>48</v>
      </c>
    </row>
    <row r="49" spans="1:3" x14ac:dyDescent="0.4">
      <c r="A49" s="1">
        <v>49</v>
      </c>
      <c r="C49" s="2" t="s">
        <v>149</v>
      </c>
    </row>
    <row r="50" spans="1:3" x14ac:dyDescent="0.4">
      <c r="A50" s="1">
        <v>50</v>
      </c>
      <c r="C50" s="2" t="s">
        <v>426</v>
      </c>
    </row>
    <row r="51" spans="1:3" x14ac:dyDescent="0.4">
      <c r="A51" s="1">
        <v>51</v>
      </c>
      <c r="C51" s="2" t="s">
        <v>427</v>
      </c>
    </row>
    <row r="52" spans="1:3" x14ac:dyDescent="0.4">
      <c r="A52" s="1">
        <v>52</v>
      </c>
      <c r="C52" s="2" t="s">
        <v>428</v>
      </c>
    </row>
    <row r="53" spans="1:3" x14ac:dyDescent="0.4">
      <c r="A53" s="1">
        <v>53</v>
      </c>
      <c r="C53" s="2" t="s">
        <v>390</v>
      </c>
    </row>
    <row r="54" spans="1:3" x14ac:dyDescent="0.4">
      <c r="A54" s="1">
        <v>54</v>
      </c>
    </row>
    <row r="55" spans="1:3" x14ac:dyDescent="0.4">
      <c r="A55" s="1">
        <v>55</v>
      </c>
      <c r="C55" s="2" t="s">
        <v>387</v>
      </c>
    </row>
    <row r="56" spans="1:3" x14ac:dyDescent="0.4">
      <c r="A56" s="1">
        <v>56</v>
      </c>
      <c r="C56" s="2" t="s">
        <v>386</v>
      </c>
    </row>
    <row r="57" spans="1:3" x14ac:dyDescent="0.4">
      <c r="A57" s="1">
        <v>57</v>
      </c>
      <c r="C57" s="2" t="s">
        <v>150</v>
      </c>
    </row>
    <row r="58" spans="1:3" ht="34.799999999999997" x14ac:dyDescent="0.4">
      <c r="A58" s="1">
        <v>58</v>
      </c>
      <c r="C58" s="2" t="s">
        <v>429</v>
      </c>
    </row>
    <row r="59" spans="1:3" x14ac:dyDescent="0.4">
      <c r="A59" s="1">
        <v>59</v>
      </c>
      <c r="C59" s="2" t="s">
        <v>151</v>
      </c>
    </row>
    <row r="60" spans="1:3" x14ac:dyDescent="0.4">
      <c r="A60" s="1">
        <v>60</v>
      </c>
    </row>
    <row r="61" spans="1:3" x14ac:dyDescent="0.4">
      <c r="A61" s="1">
        <v>61</v>
      </c>
      <c r="C61" s="2" t="s">
        <v>423</v>
      </c>
    </row>
    <row r="62" spans="1:3" x14ac:dyDescent="0.4">
      <c r="A62" s="1">
        <v>62</v>
      </c>
      <c r="C62" s="2" t="s">
        <v>152</v>
      </c>
    </row>
    <row r="63" spans="1:3" x14ac:dyDescent="0.4">
      <c r="A63" s="1">
        <v>63</v>
      </c>
      <c r="C63" s="2" t="s">
        <v>16</v>
      </c>
    </row>
    <row r="64" spans="1:3" x14ac:dyDescent="0.4">
      <c r="A64" s="1">
        <v>64</v>
      </c>
      <c r="C64" s="2" t="s">
        <v>153</v>
      </c>
    </row>
    <row r="65" spans="1:3" x14ac:dyDescent="0.4">
      <c r="A65" s="1">
        <v>65</v>
      </c>
      <c r="C65" s="2" t="s">
        <v>154</v>
      </c>
    </row>
    <row r="66" spans="1:3" x14ac:dyDescent="0.4">
      <c r="A66" s="1">
        <v>66</v>
      </c>
    </row>
    <row r="67" spans="1:3" x14ac:dyDescent="0.4">
      <c r="A67" s="1">
        <v>67</v>
      </c>
      <c r="C67" s="2" t="s">
        <v>155</v>
      </c>
    </row>
    <row r="68" spans="1:3" x14ac:dyDescent="0.4">
      <c r="A68" s="1">
        <v>68</v>
      </c>
      <c r="C68" s="9" t="s">
        <v>476</v>
      </c>
    </row>
    <row r="69" spans="1:3" x14ac:dyDescent="0.4">
      <c r="A69" s="1">
        <v>69</v>
      </c>
      <c r="C69" s="2" t="s">
        <v>148</v>
      </c>
    </row>
    <row r="70" spans="1:3" x14ac:dyDescent="0.4">
      <c r="A70" s="1">
        <v>70</v>
      </c>
    </row>
    <row r="71" spans="1:3" x14ac:dyDescent="0.4">
      <c r="A71" s="1">
        <v>71</v>
      </c>
      <c r="C71" s="2" t="s">
        <v>156</v>
      </c>
    </row>
    <row r="72" spans="1:3" x14ac:dyDescent="0.4">
      <c r="A72" s="1">
        <v>72</v>
      </c>
      <c r="C72" s="2" t="s">
        <v>157</v>
      </c>
    </row>
    <row r="73" spans="1:3" x14ac:dyDescent="0.4">
      <c r="A73" s="1">
        <v>73</v>
      </c>
      <c r="C73" s="9" t="s">
        <v>477</v>
      </c>
    </row>
    <row r="74" spans="1:3" x14ac:dyDescent="0.4">
      <c r="A74" s="1">
        <v>74</v>
      </c>
      <c r="C74" s="2" t="s">
        <v>158</v>
      </c>
    </row>
    <row r="75" spans="1:3" x14ac:dyDescent="0.4">
      <c r="A75" s="1">
        <v>75</v>
      </c>
      <c r="C75" s="2" t="s">
        <v>391</v>
      </c>
    </row>
    <row r="76" spans="1:3" x14ac:dyDescent="0.4">
      <c r="A76" s="1">
        <v>76</v>
      </c>
    </row>
    <row r="77" spans="1:3" s="13" customFormat="1" x14ac:dyDescent="0.4">
      <c r="A77" s="1">
        <v>77</v>
      </c>
      <c r="C77" s="14" t="s">
        <v>159</v>
      </c>
    </row>
    <row r="78" spans="1:3" s="13" customFormat="1" x14ac:dyDescent="0.4">
      <c r="A78" s="1">
        <v>78</v>
      </c>
      <c r="C78" s="14" t="s">
        <v>160</v>
      </c>
    </row>
    <row r="79" spans="1:3" s="13" customFormat="1" x14ac:dyDescent="0.4">
      <c r="A79" s="1">
        <v>79</v>
      </c>
      <c r="C79" s="14" t="s">
        <v>161</v>
      </c>
    </row>
    <row r="80" spans="1:3" s="13" customFormat="1" x14ac:dyDescent="0.4">
      <c r="A80" s="1">
        <v>80</v>
      </c>
      <c r="C80" s="14" t="str">
        <f>E27</f>
        <v>＊노미날 거리 = 40km</v>
      </c>
    </row>
    <row r="81" spans="1:3" s="13" customFormat="1" x14ac:dyDescent="0.4">
      <c r="A81" s="1">
        <v>81</v>
      </c>
      <c r="C81" s="14" t="str">
        <f>E28</f>
        <v>＊노미날 시간 1.5(1시간30분)</v>
      </c>
    </row>
    <row r="82" spans="1:3" s="13" customFormat="1" x14ac:dyDescent="0.4">
      <c r="A82" s="1">
        <v>82</v>
      </c>
      <c r="C82" s="14" t="str">
        <f>E30</f>
        <v>＊최소거리 5km</v>
      </c>
    </row>
    <row r="83" spans="1:3" s="13" customFormat="1" x14ac:dyDescent="0.4">
      <c r="A83" s="1">
        <v>83</v>
      </c>
      <c r="C83" s="14" t="str">
        <f>E31</f>
        <v>＊노미날 이륙 96%</v>
      </c>
    </row>
    <row r="84" spans="1:3" s="13" customFormat="1" x14ac:dyDescent="0.4">
      <c r="A84" s="1">
        <v>84</v>
      </c>
      <c r="C84" s="14" t="str">
        <f>E32</f>
        <v>＊노미날 골 25%</v>
      </c>
    </row>
    <row r="85" spans="1:3" s="13" customFormat="1" x14ac:dyDescent="0.4">
      <c r="A85" s="1">
        <v>85</v>
      </c>
      <c r="C85" s="14" t="s">
        <v>165</v>
      </c>
    </row>
    <row r="86" spans="1:3" s="13" customFormat="1" x14ac:dyDescent="0.4">
      <c r="A86" s="1">
        <v>86</v>
      </c>
      <c r="C86" s="14" t="s">
        <v>166</v>
      </c>
    </row>
    <row r="87" spans="1:3" s="13" customFormat="1" x14ac:dyDescent="0.4">
      <c r="A87" s="1">
        <v>87</v>
      </c>
      <c r="C87" s="14" t="s">
        <v>167</v>
      </c>
    </row>
    <row r="88" spans="1:3" x14ac:dyDescent="0.4">
      <c r="A88" s="1">
        <v>88</v>
      </c>
    </row>
    <row r="89" spans="1:3" x14ac:dyDescent="0.4">
      <c r="A89" s="1">
        <v>89</v>
      </c>
      <c r="C89" s="2" t="s">
        <v>168</v>
      </c>
    </row>
    <row r="90" spans="1:3" x14ac:dyDescent="0.4">
      <c r="A90" s="1">
        <v>90</v>
      </c>
      <c r="C90" s="9" t="s">
        <v>480</v>
      </c>
    </row>
    <row r="91" spans="1:3" x14ac:dyDescent="0.4">
      <c r="A91" s="1">
        <v>91</v>
      </c>
      <c r="C91" s="2" t="s">
        <v>393</v>
      </c>
    </row>
    <row r="92" spans="1:3" x14ac:dyDescent="0.4">
      <c r="A92" s="1">
        <v>92</v>
      </c>
      <c r="C92" s="9" t="s">
        <v>481</v>
      </c>
    </row>
    <row r="93" spans="1:3" x14ac:dyDescent="0.4">
      <c r="A93" s="1">
        <v>93</v>
      </c>
      <c r="C93" s="2" t="s">
        <v>394</v>
      </c>
    </row>
    <row r="94" spans="1:3" x14ac:dyDescent="0.4">
      <c r="A94" s="1">
        <v>94</v>
      </c>
      <c r="C94" s="2" t="s">
        <v>395</v>
      </c>
    </row>
    <row r="95" spans="1:3" x14ac:dyDescent="0.4">
      <c r="A95" s="1">
        <v>95</v>
      </c>
      <c r="C95" s="2" t="s">
        <v>396</v>
      </c>
    </row>
    <row r="96" spans="1:3" x14ac:dyDescent="0.4">
      <c r="A96" s="1">
        <v>96</v>
      </c>
      <c r="C96" s="2" t="s">
        <v>397</v>
      </c>
    </row>
    <row r="97" spans="1:3" x14ac:dyDescent="0.4">
      <c r="A97" s="1">
        <v>97</v>
      </c>
    </row>
    <row r="98" spans="1:3" x14ac:dyDescent="0.4">
      <c r="A98" s="1">
        <v>98</v>
      </c>
      <c r="C98" s="2" t="s">
        <v>392</v>
      </c>
    </row>
    <row r="99" spans="1:3" x14ac:dyDescent="0.4">
      <c r="A99" s="1">
        <v>99</v>
      </c>
    </row>
    <row r="100" spans="1:3" x14ac:dyDescent="0.4">
      <c r="A100" s="1">
        <v>100</v>
      </c>
      <c r="C100" s="2" t="s">
        <v>169</v>
      </c>
    </row>
    <row r="101" spans="1:3" x14ac:dyDescent="0.4">
      <c r="A101" s="1">
        <v>101</v>
      </c>
    </row>
    <row r="102" spans="1:3" x14ac:dyDescent="0.4">
      <c r="A102" s="1">
        <v>102</v>
      </c>
      <c r="C102" s="2" t="s">
        <v>170</v>
      </c>
    </row>
    <row r="103" spans="1:3" x14ac:dyDescent="0.4">
      <c r="A103" s="1">
        <v>103</v>
      </c>
      <c r="C103" s="2" t="s">
        <v>171</v>
      </c>
    </row>
    <row r="104" spans="1:3" x14ac:dyDescent="0.4">
      <c r="A104" s="1">
        <v>104</v>
      </c>
      <c r="C104" s="2" t="s">
        <v>172</v>
      </c>
    </row>
    <row r="105" spans="1:3" x14ac:dyDescent="0.4">
      <c r="A105" s="1">
        <v>105</v>
      </c>
    </row>
    <row r="106" spans="1:3" x14ac:dyDescent="0.4">
      <c r="A106" s="1">
        <v>106</v>
      </c>
      <c r="C106" s="2" t="s">
        <v>173</v>
      </c>
    </row>
    <row r="107" spans="1:3" x14ac:dyDescent="0.4">
      <c r="A107" s="1">
        <v>107</v>
      </c>
      <c r="C107" s="2" t="s">
        <v>174</v>
      </c>
    </row>
    <row r="108" spans="1:3" x14ac:dyDescent="0.4">
      <c r="A108" s="1">
        <v>108</v>
      </c>
      <c r="C108" s="2" t="s">
        <v>175</v>
      </c>
    </row>
    <row r="109" spans="1:3" x14ac:dyDescent="0.4">
      <c r="A109" s="1">
        <v>109</v>
      </c>
      <c r="C109" s="2" t="s">
        <v>398</v>
      </c>
    </row>
    <row r="110" spans="1:3" x14ac:dyDescent="0.4">
      <c r="A110" s="1">
        <v>110</v>
      </c>
      <c r="C110" s="2" t="s">
        <v>176</v>
      </c>
    </row>
    <row r="111" spans="1:3" x14ac:dyDescent="0.4">
      <c r="A111" s="1">
        <v>111</v>
      </c>
      <c r="C111" s="2" t="s">
        <v>177</v>
      </c>
    </row>
    <row r="112" spans="1:3" x14ac:dyDescent="0.4">
      <c r="A112" s="1">
        <v>112</v>
      </c>
      <c r="C112" s="9" t="s">
        <v>482</v>
      </c>
    </row>
    <row r="113" spans="1:3" x14ac:dyDescent="0.4">
      <c r="A113" s="1">
        <v>113</v>
      </c>
      <c r="C113" s="9" t="s">
        <v>488</v>
      </c>
    </row>
    <row r="114" spans="1:3" x14ac:dyDescent="0.4">
      <c r="A114" s="1">
        <v>114</v>
      </c>
      <c r="C114" s="9" t="s">
        <v>483</v>
      </c>
    </row>
    <row r="115" spans="1:3" x14ac:dyDescent="0.4">
      <c r="A115" s="1">
        <v>115</v>
      </c>
    </row>
    <row r="116" spans="1:3" x14ac:dyDescent="0.4">
      <c r="A116" s="1">
        <v>116</v>
      </c>
      <c r="C116" s="2" t="s">
        <v>178</v>
      </c>
    </row>
    <row r="117" spans="1:3" x14ac:dyDescent="0.4">
      <c r="A117" s="1">
        <v>117</v>
      </c>
      <c r="C117" s="2" t="s">
        <v>179</v>
      </c>
    </row>
    <row r="118" spans="1:3" x14ac:dyDescent="0.4">
      <c r="A118" s="1">
        <v>118</v>
      </c>
      <c r="C118" s="2" t="s">
        <v>180</v>
      </c>
    </row>
    <row r="119" spans="1:3" x14ac:dyDescent="0.4">
      <c r="A119" s="1">
        <v>119</v>
      </c>
      <c r="C119" s="9" t="s">
        <v>484</v>
      </c>
    </row>
    <row r="120" spans="1:3" x14ac:dyDescent="0.4">
      <c r="A120" s="1">
        <v>120</v>
      </c>
      <c r="C120" s="2" t="s">
        <v>181</v>
      </c>
    </row>
    <row r="121" spans="1:3" x14ac:dyDescent="0.4">
      <c r="A121" s="1">
        <v>121</v>
      </c>
    </row>
    <row r="122" spans="1:3" x14ac:dyDescent="0.4">
      <c r="A122" s="1">
        <v>122</v>
      </c>
      <c r="C122" s="2" t="s">
        <v>182</v>
      </c>
    </row>
    <row r="123" spans="1:3" x14ac:dyDescent="0.4">
      <c r="A123" s="1">
        <v>123</v>
      </c>
      <c r="C123" s="2" t="s">
        <v>183</v>
      </c>
    </row>
    <row r="124" spans="1:3" x14ac:dyDescent="0.4">
      <c r="A124" s="1">
        <v>124</v>
      </c>
      <c r="C124" s="9" t="s">
        <v>485</v>
      </c>
    </row>
    <row r="125" spans="1:3" x14ac:dyDescent="0.4">
      <c r="A125" s="1">
        <v>125</v>
      </c>
      <c r="C125" s="2" t="s">
        <v>184</v>
      </c>
    </row>
    <row r="126" spans="1:3" x14ac:dyDescent="0.4">
      <c r="A126" s="1">
        <v>126</v>
      </c>
      <c r="C126" s="9" t="s">
        <v>486</v>
      </c>
    </row>
    <row r="127" spans="1:3" x14ac:dyDescent="0.4">
      <c r="A127" s="1">
        <v>127</v>
      </c>
      <c r="C127" s="9" t="s">
        <v>487</v>
      </c>
    </row>
    <row r="128" spans="1:3" x14ac:dyDescent="0.4">
      <c r="A128" s="1">
        <v>128</v>
      </c>
    </row>
    <row r="129" spans="1:3" x14ac:dyDescent="0.4">
      <c r="A129" s="1">
        <v>129</v>
      </c>
      <c r="C129" s="2" t="s">
        <v>185</v>
      </c>
    </row>
    <row r="130" spans="1:3" x14ac:dyDescent="0.4">
      <c r="A130" s="1">
        <v>130</v>
      </c>
      <c r="C130" s="2" t="s">
        <v>186</v>
      </c>
    </row>
    <row r="131" spans="1:3" x14ac:dyDescent="0.4">
      <c r="A131" s="1">
        <v>131</v>
      </c>
      <c r="C131" s="9" t="s">
        <v>490</v>
      </c>
    </row>
    <row r="132" spans="1:3" x14ac:dyDescent="0.4">
      <c r="A132" s="1">
        <v>132</v>
      </c>
      <c r="C132" s="9" t="s">
        <v>489</v>
      </c>
    </row>
    <row r="133" spans="1:3" x14ac:dyDescent="0.4">
      <c r="A133" s="1">
        <v>133</v>
      </c>
      <c r="C133" s="2" t="s">
        <v>187</v>
      </c>
    </row>
    <row r="134" spans="1:3" x14ac:dyDescent="0.4">
      <c r="A134" s="1">
        <v>134</v>
      </c>
      <c r="C134" s="2" t="s">
        <v>188</v>
      </c>
    </row>
    <row r="135" spans="1:3" x14ac:dyDescent="0.4">
      <c r="A135" s="1">
        <v>135</v>
      </c>
      <c r="C135" s="9" t="s">
        <v>491</v>
      </c>
    </row>
    <row r="136" spans="1:3" x14ac:dyDescent="0.4">
      <c r="A136" s="1">
        <v>136</v>
      </c>
      <c r="C136" s="2" t="s">
        <v>189</v>
      </c>
    </row>
    <row r="137" spans="1:3" x14ac:dyDescent="0.4">
      <c r="A137" s="1">
        <v>137</v>
      </c>
    </row>
    <row r="138" spans="1:3" x14ac:dyDescent="0.4">
      <c r="A138" s="1">
        <v>138</v>
      </c>
      <c r="C138" s="2" t="s">
        <v>190</v>
      </c>
    </row>
    <row r="139" spans="1:3" x14ac:dyDescent="0.4">
      <c r="A139" s="1">
        <v>139</v>
      </c>
      <c r="C139" s="2" t="s">
        <v>191</v>
      </c>
    </row>
    <row r="140" spans="1:3" x14ac:dyDescent="0.4">
      <c r="A140" s="1">
        <v>140</v>
      </c>
      <c r="C140" s="2" t="s">
        <v>192</v>
      </c>
    </row>
    <row r="141" spans="1:3" x14ac:dyDescent="0.4">
      <c r="A141" s="1">
        <v>141</v>
      </c>
      <c r="C141" s="2" t="s">
        <v>193</v>
      </c>
    </row>
    <row r="142" spans="1:3" x14ac:dyDescent="0.4">
      <c r="A142" s="1">
        <v>142</v>
      </c>
      <c r="C142" s="2" t="s">
        <v>194</v>
      </c>
    </row>
    <row r="143" spans="1:3" x14ac:dyDescent="0.4">
      <c r="A143" s="1">
        <v>143</v>
      </c>
    </row>
    <row r="144" spans="1:3" x14ac:dyDescent="0.4">
      <c r="A144" s="1">
        <v>144</v>
      </c>
      <c r="C144" s="2" t="s">
        <v>430</v>
      </c>
    </row>
    <row r="145" spans="1:3" ht="34.799999999999997" x14ac:dyDescent="0.4">
      <c r="A145" s="1">
        <v>145</v>
      </c>
      <c r="C145" s="2" t="s">
        <v>454</v>
      </c>
    </row>
    <row r="146" spans="1:3" x14ac:dyDescent="0.4">
      <c r="A146" s="1">
        <v>146</v>
      </c>
      <c r="C146" s="2" t="s">
        <v>431</v>
      </c>
    </row>
    <row r="147" spans="1:3" x14ac:dyDescent="0.4">
      <c r="A147" s="1">
        <v>147</v>
      </c>
      <c r="C147" s="2" t="s">
        <v>432</v>
      </c>
    </row>
    <row r="148" spans="1:3" x14ac:dyDescent="0.4">
      <c r="A148" s="1">
        <v>148</v>
      </c>
      <c r="C148" s="2" t="s">
        <v>433</v>
      </c>
    </row>
    <row r="149" spans="1:3" ht="34.799999999999997" x14ac:dyDescent="0.4">
      <c r="A149" s="1">
        <v>149</v>
      </c>
      <c r="C149" s="2" t="s">
        <v>434</v>
      </c>
    </row>
    <row r="150" spans="1:3" x14ac:dyDescent="0.4">
      <c r="A150" s="1">
        <v>150</v>
      </c>
      <c r="C150" s="2" t="s">
        <v>435</v>
      </c>
    </row>
    <row r="151" spans="1:3" x14ac:dyDescent="0.4">
      <c r="A151" s="1">
        <v>151</v>
      </c>
    </row>
    <row r="152" spans="1:3" x14ac:dyDescent="0.4">
      <c r="A152" s="1">
        <v>152</v>
      </c>
      <c r="C152" s="2" t="s">
        <v>436</v>
      </c>
    </row>
    <row r="153" spans="1:3" x14ac:dyDescent="0.4">
      <c r="A153" s="1">
        <v>153</v>
      </c>
      <c r="C153" s="2" t="s">
        <v>437</v>
      </c>
    </row>
    <row r="154" spans="1:3" x14ac:dyDescent="0.4">
      <c r="A154" s="1">
        <v>154</v>
      </c>
      <c r="C154" s="9" t="s">
        <v>492</v>
      </c>
    </row>
    <row r="155" spans="1:3" x14ac:dyDescent="0.4">
      <c r="A155" s="1">
        <v>155</v>
      </c>
      <c r="C155" s="2" t="s">
        <v>438</v>
      </c>
    </row>
    <row r="156" spans="1:3" ht="34.799999999999997" x14ac:dyDescent="0.4">
      <c r="A156" s="1">
        <v>156</v>
      </c>
      <c r="C156" s="2" t="s">
        <v>455</v>
      </c>
    </row>
    <row r="157" spans="1:3" ht="34.799999999999997" x14ac:dyDescent="0.4">
      <c r="A157" s="1">
        <v>157</v>
      </c>
      <c r="C157" s="2" t="s">
        <v>439</v>
      </c>
    </row>
    <row r="158" spans="1:3" x14ac:dyDescent="0.4">
      <c r="A158" s="1">
        <v>158</v>
      </c>
      <c r="C158" s="2" t="s">
        <v>440</v>
      </c>
    </row>
    <row r="159" spans="1:3" x14ac:dyDescent="0.4">
      <c r="A159" s="1">
        <v>159</v>
      </c>
      <c r="C159" s="2" t="s">
        <v>441</v>
      </c>
    </row>
    <row r="160" spans="1:3" x14ac:dyDescent="0.4">
      <c r="A160" s="1">
        <v>160</v>
      </c>
      <c r="C160" s="2" t="s">
        <v>442</v>
      </c>
    </row>
    <row r="161" spans="1:3" x14ac:dyDescent="0.4">
      <c r="A161" s="1">
        <v>161</v>
      </c>
      <c r="C161" s="2" t="s">
        <v>443</v>
      </c>
    </row>
    <row r="162" spans="1:3" ht="34.799999999999997" x14ac:dyDescent="0.4">
      <c r="A162" s="1">
        <v>162</v>
      </c>
      <c r="C162" s="2" t="s">
        <v>444</v>
      </c>
    </row>
    <row r="163" spans="1:3" x14ac:dyDescent="0.4">
      <c r="A163" s="1">
        <v>163</v>
      </c>
      <c r="C163" s="2" t="s">
        <v>445</v>
      </c>
    </row>
    <row r="164" spans="1:3" x14ac:dyDescent="0.4">
      <c r="A164" s="1">
        <v>164</v>
      </c>
    </row>
    <row r="165" spans="1:3" x14ac:dyDescent="0.4">
      <c r="A165" s="1">
        <v>165</v>
      </c>
      <c r="C165" s="2" t="s">
        <v>195</v>
      </c>
    </row>
    <row r="166" spans="1:3" x14ac:dyDescent="0.4">
      <c r="A166" s="1">
        <v>166</v>
      </c>
      <c r="C166" s="2" t="s">
        <v>196</v>
      </c>
    </row>
    <row r="167" spans="1:3" x14ac:dyDescent="0.4">
      <c r="A167" s="1">
        <v>167</v>
      </c>
    </row>
    <row r="168" spans="1:3" x14ac:dyDescent="0.4">
      <c r="A168" s="1">
        <v>168</v>
      </c>
      <c r="C168" s="2" t="s">
        <v>197</v>
      </c>
    </row>
    <row r="169" spans="1:3" x14ac:dyDescent="0.4">
      <c r="A169" s="1">
        <v>169</v>
      </c>
      <c r="C169" s="9" t="s">
        <v>493</v>
      </c>
    </row>
    <row r="170" spans="1:3" x14ac:dyDescent="0.4">
      <c r="A170" s="1">
        <v>170</v>
      </c>
      <c r="C170" s="2" t="s">
        <v>198</v>
      </c>
    </row>
    <row r="171" spans="1:3" x14ac:dyDescent="0.4">
      <c r="A171" s="1">
        <v>171</v>
      </c>
      <c r="C171" s="2" t="s">
        <v>399</v>
      </c>
    </row>
    <row r="172" spans="1:3" x14ac:dyDescent="0.4">
      <c r="A172" s="1">
        <v>172</v>
      </c>
    </row>
    <row r="173" spans="1:3" x14ac:dyDescent="0.4">
      <c r="A173" s="1">
        <v>173</v>
      </c>
      <c r="C173" s="2" t="s">
        <v>199</v>
      </c>
    </row>
    <row r="174" spans="1:3" x14ac:dyDescent="0.4">
      <c r="A174" s="1">
        <v>174</v>
      </c>
      <c r="C174" s="2" t="s">
        <v>200</v>
      </c>
    </row>
    <row r="175" spans="1:3" x14ac:dyDescent="0.4">
      <c r="A175" s="1">
        <v>175</v>
      </c>
      <c r="C175" s="2" t="s">
        <v>400</v>
      </c>
    </row>
    <row r="176" spans="1:3" ht="34.799999999999997" x14ac:dyDescent="0.4">
      <c r="A176" s="1">
        <v>176</v>
      </c>
      <c r="C176" s="2" t="s">
        <v>201</v>
      </c>
    </row>
    <row r="177" spans="1:3" x14ac:dyDescent="0.4">
      <c r="A177" s="1">
        <v>177</v>
      </c>
      <c r="C177" s="2" t="s">
        <v>202</v>
      </c>
    </row>
    <row r="178" spans="1:3" x14ac:dyDescent="0.4">
      <c r="A178" s="1">
        <v>178</v>
      </c>
    </row>
    <row r="179" spans="1:3" x14ac:dyDescent="0.4">
      <c r="A179" s="1">
        <v>179</v>
      </c>
      <c r="C179" s="2" t="s">
        <v>203</v>
      </c>
    </row>
    <row r="180" spans="1:3" ht="34.799999999999997" x14ac:dyDescent="0.4">
      <c r="A180" s="1">
        <v>180</v>
      </c>
      <c r="C180" s="2" t="s">
        <v>204</v>
      </c>
    </row>
    <row r="181" spans="1:3" x14ac:dyDescent="0.4">
      <c r="A181" s="1">
        <v>181</v>
      </c>
      <c r="C181" s="9" t="s">
        <v>494</v>
      </c>
    </row>
    <row r="182" spans="1:3" x14ac:dyDescent="0.4">
      <c r="A182" s="1">
        <v>182</v>
      </c>
    </row>
    <row r="183" spans="1:3" x14ac:dyDescent="0.4">
      <c r="A183" s="1">
        <v>183</v>
      </c>
      <c r="C183" s="2" t="s">
        <v>205</v>
      </c>
    </row>
    <row r="184" spans="1:3" ht="34.799999999999997" x14ac:dyDescent="0.4">
      <c r="A184" s="1">
        <v>184</v>
      </c>
      <c r="C184" s="9" t="s">
        <v>495</v>
      </c>
    </row>
    <row r="185" spans="1:3" x14ac:dyDescent="0.4">
      <c r="A185" s="1">
        <v>185</v>
      </c>
      <c r="C185" s="2" t="s">
        <v>206</v>
      </c>
    </row>
    <row r="186" spans="1:3" x14ac:dyDescent="0.4">
      <c r="A186" s="1">
        <v>186</v>
      </c>
      <c r="C186" s="2" t="s">
        <v>401</v>
      </c>
    </row>
    <row r="187" spans="1:3" x14ac:dyDescent="0.4">
      <c r="A187" s="1">
        <v>187</v>
      </c>
      <c r="C187" s="9" t="s">
        <v>496</v>
      </c>
    </row>
    <row r="188" spans="1:3" x14ac:dyDescent="0.4">
      <c r="A188" s="1">
        <v>188</v>
      </c>
    </row>
    <row r="189" spans="1:3" x14ac:dyDescent="0.4">
      <c r="A189" s="1">
        <v>189</v>
      </c>
      <c r="C189" s="2" t="s">
        <v>207</v>
      </c>
    </row>
    <row r="190" spans="1:3" x14ac:dyDescent="0.4">
      <c r="A190" s="1">
        <v>190</v>
      </c>
      <c r="C190" s="2" t="s">
        <v>208</v>
      </c>
    </row>
    <row r="191" spans="1:3" ht="34.799999999999997" x14ac:dyDescent="0.4">
      <c r="A191" s="1">
        <v>191</v>
      </c>
      <c r="C191" s="9" t="s">
        <v>497</v>
      </c>
    </row>
    <row r="192" spans="1:3" x14ac:dyDescent="0.4">
      <c r="A192" s="1">
        <v>192</v>
      </c>
      <c r="C192" s="2" t="s">
        <v>209</v>
      </c>
    </row>
    <row r="193" spans="1:3" x14ac:dyDescent="0.4">
      <c r="A193" s="1">
        <v>193</v>
      </c>
    </row>
    <row r="194" spans="1:3" x14ac:dyDescent="0.4">
      <c r="A194" s="1">
        <v>194</v>
      </c>
      <c r="C194" s="2" t="s">
        <v>210</v>
      </c>
    </row>
    <row r="195" spans="1:3" x14ac:dyDescent="0.4">
      <c r="A195" s="1">
        <v>195</v>
      </c>
      <c r="C195" s="9" t="s">
        <v>498</v>
      </c>
    </row>
    <row r="196" spans="1:3" x14ac:dyDescent="0.4">
      <c r="A196" s="1">
        <v>196</v>
      </c>
      <c r="C196" s="2" t="s">
        <v>211</v>
      </c>
    </row>
    <row r="197" spans="1:3" x14ac:dyDescent="0.4">
      <c r="A197" s="1">
        <v>197</v>
      </c>
    </row>
    <row r="198" spans="1:3" x14ac:dyDescent="0.4">
      <c r="A198" s="1">
        <v>198</v>
      </c>
      <c r="C198" s="2" t="s">
        <v>212</v>
      </c>
    </row>
    <row r="199" spans="1:3" x14ac:dyDescent="0.4">
      <c r="A199" s="1">
        <v>199</v>
      </c>
      <c r="C199" s="2" t="s">
        <v>213</v>
      </c>
    </row>
    <row r="200" spans="1:3" ht="34.799999999999997" x14ac:dyDescent="0.4">
      <c r="A200" s="1">
        <v>200</v>
      </c>
      <c r="C200" s="2" t="s">
        <v>214</v>
      </c>
    </row>
    <row r="201" spans="1:3" x14ac:dyDescent="0.4">
      <c r="A201" s="1">
        <v>201</v>
      </c>
      <c r="C201" s="2" t="s">
        <v>215</v>
      </c>
    </row>
    <row r="202" spans="1:3" x14ac:dyDescent="0.4">
      <c r="A202" s="1">
        <v>202</v>
      </c>
    </row>
    <row r="203" spans="1:3" x14ac:dyDescent="0.4">
      <c r="A203" s="1">
        <v>203</v>
      </c>
      <c r="C203" s="9" t="s">
        <v>499</v>
      </c>
    </row>
    <row r="204" spans="1:3" x14ac:dyDescent="0.4">
      <c r="A204" s="1">
        <v>204</v>
      </c>
      <c r="C204" s="2" t="s">
        <v>216</v>
      </c>
    </row>
    <row r="205" spans="1:3" x14ac:dyDescent="0.4">
      <c r="A205" s="1">
        <v>205</v>
      </c>
      <c r="C205" s="2" t="s">
        <v>217</v>
      </c>
    </row>
    <row r="206" spans="1:3" x14ac:dyDescent="0.4">
      <c r="A206" s="1">
        <v>206</v>
      </c>
      <c r="C206" s="9" t="s">
        <v>500</v>
      </c>
    </row>
    <row r="207" spans="1:3" x14ac:dyDescent="0.4">
      <c r="A207" s="1">
        <v>207</v>
      </c>
      <c r="C207" s="9" t="s">
        <v>501</v>
      </c>
    </row>
    <row r="208" spans="1:3" x14ac:dyDescent="0.4">
      <c r="A208" s="1">
        <v>208</v>
      </c>
      <c r="C208" s="2" t="s">
        <v>453</v>
      </c>
    </row>
    <row r="209" spans="1:3" ht="34.799999999999997" x14ac:dyDescent="0.4">
      <c r="A209" s="1">
        <v>209</v>
      </c>
      <c r="C209" s="9" t="s">
        <v>502</v>
      </c>
    </row>
    <row r="210" spans="1:3" x14ac:dyDescent="0.4">
      <c r="A210" s="1">
        <v>210</v>
      </c>
      <c r="C210" s="2" t="s">
        <v>218</v>
      </c>
    </row>
    <row r="211" spans="1:3" x14ac:dyDescent="0.4">
      <c r="A211" s="1">
        <v>211</v>
      </c>
      <c r="C211" s="2" t="s">
        <v>219</v>
      </c>
    </row>
    <row r="212" spans="1:3" x14ac:dyDescent="0.4">
      <c r="A212" s="1">
        <v>212</v>
      </c>
      <c r="C212" s="2" t="s">
        <v>220</v>
      </c>
    </row>
    <row r="213" spans="1:3" ht="34.799999999999997" x14ac:dyDescent="0.4">
      <c r="A213" s="1">
        <v>213</v>
      </c>
      <c r="C213" s="9" t="s">
        <v>503</v>
      </c>
    </row>
    <row r="214" spans="1:3" x14ac:dyDescent="0.4">
      <c r="A214" s="1">
        <v>214</v>
      </c>
    </row>
    <row r="215" spans="1:3" x14ac:dyDescent="0.4">
      <c r="A215" s="1">
        <v>215</v>
      </c>
      <c r="C215" s="2" t="s">
        <v>221</v>
      </c>
    </row>
    <row r="216" spans="1:3" ht="34.799999999999997" x14ac:dyDescent="0.4">
      <c r="A216" s="1">
        <v>216</v>
      </c>
      <c r="C216" s="2" t="s">
        <v>222</v>
      </c>
    </row>
    <row r="217" spans="1:3" x14ac:dyDescent="0.4">
      <c r="A217" s="1">
        <v>217</v>
      </c>
      <c r="C217" s="2" t="s">
        <v>223</v>
      </c>
    </row>
    <row r="218" spans="1:3" x14ac:dyDescent="0.4">
      <c r="A218" s="1">
        <v>218</v>
      </c>
      <c r="C218" s="2" t="s">
        <v>224</v>
      </c>
    </row>
    <row r="219" spans="1:3" x14ac:dyDescent="0.4">
      <c r="A219" s="1">
        <v>219</v>
      </c>
    </row>
    <row r="220" spans="1:3" x14ac:dyDescent="0.4">
      <c r="A220" s="1">
        <v>220</v>
      </c>
      <c r="C220" s="2" t="s">
        <v>225</v>
      </c>
    </row>
    <row r="221" spans="1:3" x14ac:dyDescent="0.4">
      <c r="A221" s="1">
        <v>221</v>
      </c>
      <c r="C221" s="2" t="s">
        <v>226</v>
      </c>
    </row>
    <row r="222" spans="1:3" x14ac:dyDescent="0.4">
      <c r="A222" s="1">
        <v>222</v>
      </c>
      <c r="C222" s="2" t="s">
        <v>227</v>
      </c>
    </row>
    <row r="223" spans="1:3" ht="34.799999999999997" x14ac:dyDescent="0.4">
      <c r="A223" s="1">
        <v>223</v>
      </c>
      <c r="C223" s="2" t="s">
        <v>457</v>
      </c>
    </row>
    <row r="224" spans="1:3" x14ac:dyDescent="0.4">
      <c r="A224" s="1">
        <v>224</v>
      </c>
    </row>
    <row r="225" spans="1:3" x14ac:dyDescent="0.4">
      <c r="A225" s="1">
        <v>225</v>
      </c>
      <c r="C225" s="2" t="s">
        <v>228</v>
      </c>
    </row>
    <row r="226" spans="1:3" x14ac:dyDescent="0.4">
      <c r="A226" s="1">
        <v>226</v>
      </c>
      <c r="C226" s="9" t="s">
        <v>504</v>
      </c>
    </row>
    <row r="227" spans="1:3" x14ac:dyDescent="0.4">
      <c r="A227" s="1">
        <v>227</v>
      </c>
      <c r="C227" s="2" t="s">
        <v>229</v>
      </c>
    </row>
    <row r="228" spans="1:3" x14ac:dyDescent="0.4">
      <c r="A228" s="1">
        <v>228</v>
      </c>
      <c r="C228" s="2" t="s">
        <v>230</v>
      </c>
    </row>
    <row r="229" spans="1:3" x14ac:dyDescent="0.4">
      <c r="A229" s="1">
        <v>229</v>
      </c>
      <c r="C229" s="2" t="s">
        <v>231</v>
      </c>
    </row>
    <row r="230" spans="1:3" x14ac:dyDescent="0.4">
      <c r="A230" s="1">
        <v>230</v>
      </c>
      <c r="C230" s="2" t="s">
        <v>451</v>
      </c>
    </row>
    <row r="231" spans="1:3" ht="34.799999999999997" x14ac:dyDescent="0.4">
      <c r="A231" s="1">
        <v>231</v>
      </c>
      <c r="C231" s="2" t="s">
        <v>452</v>
      </c>
    </row>
    <row r="232" spans="1:3" x14ac:dyDescent="0.4">
      <c r="A232" s="1">
        <v>232</v>
      </c>
      <c r="C232" s="2" t="s">
        <v>232</v>
      </c>
    </row>
    <row r="233" spans="1:3" x14ac:dyDescent="0.4">
      <c r="A233" s="1">
        <v>233</v>
      </c>
      <c r="C233" s="2" t="s">
        <v>233</v>
      </c>
    </row>
    <row r="234" spans="1:3" x14ac:dyDescent="0.4">
      <c r="A234" s="1">
        <v>234</v>
      </c>
    </row>
    <row r="235" spans="1:3" x14ac:dyDescent="0.4">
      <c r="A235" s="1">
        <v>235</v>
      </c>
      <c r="C235" s="2" t="s">
        <v>234</v>
      </c>
    </row>
    <row r="236" spans="1:3" x14ac:dyDescent="0.4">
      <c r="A236" s="1">
        <v>236</v>
      </c>
      <c r="C236" s="2" t="s">
        <v>235</v>
      </c>
    </row>
    <row r="237" spans="1:3" x14ac:dyDescent="0.4">
      <c r="A237" s="1">
        <v>237</v>
      </c>
      <c r="C237" s="2" t="s">
        <v>236</v>
      </c>
    </row>
    <row r="238" spans="1:3" x14ac:dyDescent="0.4">
      <c r="A238" s="1">
        <v>238</v>
      </c>
      <c r="C238" s="2" t="s">
        <v>237</v>
      </c>
    </row>
    <row r="239" spans="1:3" x14ac:dyDescent="0.4">
      <c r="A239" s="1">
        <v>239</v>
      </c>
      <c r="C239" s="2" t="s">
        <v>238</v>
      </c>
    </row>
    <row r="240" spans="1:3" x14ac:dyDescent="0.4">
      <c r="A240" s="1">
        <v>240</v>
      </c>
      <c r="C240" s="2" t="s">
        <v>239</v>
      </c>
    </row>
    <row r="241" spans="1:3" x14ac:dyDescent="0.4">
      <c r="A241" s="1">
        <v>241</v>
      </c>
    </row>
    <row r="242" spans="1:3" x14ac:dyDescent="0.4">
      <c r="A242" s="1">
        <v>242</v>
      </c>
      <c r="C242" s="2" t="s">
        <v>240</v>
      </c>
    </row>
    <row r="243" spans="1:3" x14ac:dyDescent="0.4">
      <c r="A243" s="1">
        <v>243</v>
      </c>
      <c r="C243" s="2" t="s">
        <v>241</v>
      </c>
    </row>
    <row r="244" spans="1:3" x14ac:dyDescent="0.4">
      <c r="A244" s="1">
        <v>244</v>
      </c>
      <c r="C244" s="2" t="s">
        <v>242</v>
      </c>
    </row>
    <row r="245" spans="1:3" x14ac:dyDescent="0.4">
      <c r="A245" s="1">
        <v>245</v>
      </c>
    </row>
    <row r="246" spans="1:3" x14ac:dyDescent="0.4">
      <c r="A246" s="1">
        <v>246</v>
      </c>
      <c r="C246" s="2" t="s">
        <v>243</v>
      </c>
    </row>
    <row r="247" spans="1:3" x14ac:dyDescent="0.4">
      <c r="A247" s="1">
        <v>247</v>
      </c>
      <c r="C247" s="2" t="s">
        <v>244</v>
      </c>
    </row>
    <row r="248" spans="1:3" x14ac:dyDescent="0.4">
      <c r="A248" s="1">
        <v>248</v>
      </c>
      <c r="C248" s="2" t="s">
        <v>245</v>
      </c>
    </row>
    <row r="249" spans="1:3" x14ac:dyDescent="0.4">
      <c r="A249" s="1">
        <v>249</v>
      </c>
    </row>
    <row r="250" spans="1:3" x14ac:dyDescent="0.4">
      <c r="A250" s="1">
        <v>250</v>
      </c>
      <c r="C250" s="2" t="s">
        <v>246</v>
      </c>
    </row>
    <row r="251" spans="1:3" x14ac:dyDescent="0.4">
      <c r="A251" s="1">
        <v>251</v>
      </c>
      <c r="C251" s="2" t="s">
        <v>247</v>
      </c>
    </row>
    <row r="252" spans="1:3" x14ac:dyDescent="0.4">
      <c r="A252" s="1">
        <v>252</v>
      </c>
      <c r="C252" s="2" t="s">
        <v>248</v>
      </c>
    </row>
    <row r="253" spans="1:3" x14ac:dyDescent="0.4">
      <c r="A253" s="1">
        <v>253</v>
      </c>
      <c r="C253" s="2" t="s">
        <v>249</v>
      </c>
    </row>
    <row r="254" spans="1:3" x14ac:dyDescent="0.4">
      <c r="A254" s="1">
        <v>254</v>
      </c>
    </row>
    <row r="255" spans="1:3" x14ac:dyDescent="0.4">
      <c r="A255" s="1">
        <v>255</v>
      </c>
      <c r="C255" s="2" t="s">
        <v>250</v>
      </c>
    </row>
    <row r="256" spans="1:3" x14ac:dyDescent="0.4">
      <c r="A256" s="1">
        <v>256</v>
      </c>
      <c r="C256" s="2" t="s">
        <v>251</v>
      </c>
    </row>
    <row r="257" spans="1:3" x14ac:dyDescent="0.4">
      <c r="A257" s="1">
        <v>257</v>
      </c>
      <c r="C257" s="2" t="s">
        <v>252</v>
      </c>
    </row>
    <row r="258" spans="1:3" x14ac:dyDescent="0.4">
      <c r="A258" s="1">
        <v>258</v>
      </c>
      <c r="C258" s="2" t="s">
        <v>253</v>
      </c>
    </row>
    <row r="259" spans="1:3" x14ac:dyDescent="0.4">
      <c r="A259" s="1">
        <v>259</v>
      </c>
      <c r="C259" s="2" t="s">
        <v>254</v>
      </c>
    </row>
    <row r="260" spans="1:3" x14ac:dyDescent="0.4">
      <c r="A260" s="1">
        <v>260</v>
      </c>
    </row>
    <row r="261" spans="1:3" x14ac:dyDescent="0.4">
      <c r="A261" s="1">
        <v>261</v>
      </c>
      <c r="C261" s="2" t="s">
        <v>255</v>
      </c>
    </row>
    <row r="262" spans="1:3" x14ac:dyDescent="0.4">
      <c r="A262" s="1">
        <v>262</v>
      </c>
      <c r="C262" s="2" t="s">
        <v>256</v>
      </c>
    </row>
    <row r="263" spans="1:3" x14ac:dyDescent="0.4">
      <c r="A263" s="1">
        <v>263</v>
      </c>
      <c r="C263" s="10" t="s">
        <v>257</v>
      </c>
    </row>
    <row r="264" spans="1:3" x14ac:dyDescent="0.4">
      <c r="A264" s="1">
        <v>264</v>
      </c>
      <c r="C264" s="2" t="s">
        <v>258</v>
      </c>
    </row>
    <row r="265" spans="1:3" x14ac:dyDescent="0.4">
      <c r="A265" s="1">
        <v>265</v>
      </c>
      <c r="C265" s="2" t="s">
        <v>259</v>
      </c>
    </row>
    <row r="266" spans="1:3" x14ac:dyDescent="0.4">
      <c r="A266" s="1">
        <v>266</v>
      </c>
      <c r="C266" s="2" t="s">
        <v>260</v>
      </c>
    </row>
    <row r="267" spans="1:3" x14ac:dyDescent="0.4">
      <c r="A267" s="1">
        <v>267</v>
      </c>
      <c r="C267" s="2" t="s">
        <v>261</v>
      </c>
    </row>
    <row r="268" spans="1:3" x14ac:dyDescent="0.4">
      <c r="A268" s="1">
        <v>268</v>
      </c>
      <c r="C268" s="2" t="s">
        <v>262</v>
      </c>
    </row>
    <row r="269" spans="1:3" x14ac:dyDescent="0.4">
      <c r="A269" s="1">
        <v>269</v>
      </c>
      <c r="C269" s="2" t="s">
        <v>263</v>
      </c>
    </row>
    <row r="270" spans="1:3" x14ac:dyDescent="0.4">
      <c r="A270" s="1">
        <v>270</v>
      </c>
      <c r="C270" s="2" t="s">
        <v>264</v>
      </c>
    </row>
    <row r="271" spans="1:3" x14ac:dyDescent="0.4">
      <c r="A271" s="1">
        <v>271</v>
      </c>
      <c r="C271" s="2" t="s">
        <v>265</v>
      </c>
    </row>
    <row r="272" spans="1:3" x14ac:dyDescent="0.4">
      <c r="A272" s="1">
        <v>272</v>
      </c>
      <c r="C272" s="2" t="s">
        <v>266</v>
      </c>
    </row>
    <row r="273" spans="1:3" x14ac:dyDescent="0.4">
      <c r="A273" s="1">
        <v>273</v>
      </c>
    </row>
    <row r="274" spans="1:3" x14ac:dyDescent="0.4">
      <c r="A274" s="1">
        <v>274</v>
      </c>
      <c r="C274" s="2" t="s">
        <v>270</v>
      </c>
    </row>
    <row r="275" spans="1:3" x14ac:dyDescent="0.4">
      <c r="A275" s="1">
        <v>275</v>
      </c>
      <c r="C275" s="2" t="s">
        <v>271</v>
      </c>
    </row>
    <row r="276" spans="1:3" x14ac:dyDescent="0.4">
      <c r="A276" s="1">
        <v>276</v>
      </c>
      <c r="C276" s="2" t="s">
        <v>272</v>
      </c>
    </row>
    <row r="277" spans="1:3" x14ac:dyDescent="0.4">
      <c r="A277" s="1">
        <v>277</v>
      </c>
      <c r="C277" s="9" t="s">
        <v>505</v>
      </c>
    </row>
    <row r="278" spans="1:3" x14ac:dyDescent="0.4">
      <c r="A278" s="1">
        <v>278</v>
      </c>
      <c r="C278" s="9" t="s">
        <v>506</v>
      </c>
    </row>
    <row r="279" spans="1:3" x14ac:dyDescent="0.4">
      <c r="A279" s="1">
        <v>279</v>
      </c>
      <c r="C279" s="9" t="s">
        <v>507</v>
      </c>
    </row>
    <row r="280" spans="1:3" x14ac:dyDescent="0.4">
      <c r="A280" s="1">
        <v>280</v>
      </c>
      <c r="C280" s="9" t="s">
        <v>508</v>
      </c>
    </row>
    <row r="281" spans="1:3" x14ac:dyDescent="0.4">
      <c r="A281" s="1">
        <v>281</v>
      </c>
    </row>
    <row r="282" spans="1:3" x14ac:dyDescent="0.4">
      <c r="A282" s="1">
        <v>282</v>
      </c>
      <c r="C282" s="2" t="s">
        <v>267</v>
      </c>
    </row>
    <row r="283" spans="1:3" x14ac:dyDescent="0.4">
      <c r="A283" s="1">
        <v>283</v>
      </c>
      <c r="C283" s="2" t="s">
        <v>268</v>
      </c>
    </row>
    <row r="284" spans="1:3" x14ac:dyDescent="0.4">
      <c r="A284" s="1">
        <v>284</v>
      </c>
      <c r="C284" s="2" t="s">
        <v>269</v>
      </c>
    </row>
    <row r="285" spans="1:3" x14ac:dyDescent="0.4">
      <c r="A285" s="1">
        <v>285</v>
      </c>
    </row>
    <row r="286" spans="1:3" x14ac:dyDescent="0.4">
      <c r="A286" s="1">
        <v>286</v>
      </c>
      <c r="C286" s="2" t="s">
        <v>273</v>
      </c>
    </row>
    <row r="287" spans="1:3" x14ac:dyDescent="0.4">
      <c r="A287" s="1">
        <v>287</v>
      </c>
    </row>
    <row r="288" spans="1:3" x14ac:dyDescent="0.4">
      <c r="A288" s="1">
        <v>288</v>
      </c>
      <c r="C288" s="2" t="s">
        <v>274</v>
      </c>
    </row>
    <row r="289" spans="1:3" x14ac:dyDescent="0.4">
      <c r="A289" s="1">
        <v>289</v>
      </c>
      <c r="C289" s="2" t="s">
        <v>275</v>
      </c>
    </row>
    <row r="290" spans="1:3" x14ac:dyDescent="0.4">
      <c r="A290" s="1">
        <v>290</v>
      </c>
      <c r="C290" s="2" t="s">
        <v>276</v>
      </c>
    </row>
    <row r="291" spans="1:3" x14ac:dyDescent="0.4">
      <c r="A291" s="1">
        <v>291</v>
      </c>
      <c r="C291" s="2" t="s">
        <v>277</v>
      </c>
    </row>
    <row r="292" spans="1:3" ht="52.2" x14ac:dyDescent="0.4">
      <c r="A292" s="1">
        <v>292</v>
      </c>
      <c r="C292" s="2" t="s">
        <v>278</v>
      </c>
    </row>
    <row r="293" spans="1:3" x14ac:dyDescent="0.4">
      <c r="A293" s="1">
        <v>293</v>
      </c>
    </row>
    <row r="294" spans="1:3" x14ac:dyDescent="0.4">
      <c r="A294" s="1">
        <v>294</v>
      </c>
      <c r="C294" s="2" t="s">
        <v>279</v>
      </c>
    </row>
    <row r="295" spans="1:3" x14ac:dyDescent="0.4">
      <c r="A295" s="1">
        <v>295</v>
      </c>
      <c r="C295" s="2" t="s">
        <v>280</v>
      </c>
    </row>
    <row r="296" spans="1:3" x14ac:dyDescent="0.4">
      <c r="A296" s="1">
        <v>296</v>
      </c>
    </row>
    <row r="297" spans="1:3" x14ac:dyDescent="0.4">
      <c r="A297" s="1">
        <v>297</v>
      </c>
      <c r="C297" s="2" t="s">
        <v>281</v>
      </c>
    </row>
    <row r="298" spans="1:3" x14ac:dyDescent="0.4">
      <c r="A298" s="1">
        <v>298</v>
      </c>
      <c r="C298" s="2" t="s">
        <v>282</v>
      </c>
    </row>
    <row r="299" spans="1:3" x14ac:dyDescent="0.4">
      <c r="A299" s="1">
        <v>299</v>
      </c>
      <c r="C299" s="2" t="s">
        <v>402</v>
      </c>
    </row>
    <row r="300" spans="1:3" x14ac:dyDescent="0.4">
      <c r="A300" s="1">
        <v>300</v>
      </c>
      <c r="C300" s="2" t="s">
        <v>68</v>
      </c>
    </row>
    <row r="301" spans="1:3" x14ac:dyDescent="0.4">
      <c r="A301" s="1">
        <v>301</v>
      </c>
      <c r="C301" s="9" t="s">
        <v>509</v>
      </c>
    </row>
    <row r="302" spans="1:3" x14ac:dyDescent="0.4">
      <c r="A302" s="1">
        <v>302</v>
      </c>
      <c r="C302" s="2" t="s">
        <v>283</v>
      </c>
    </row>
    <row r="303" spans="1:3" x14ac:dyDescent="0.4">
      <c r="A303" s="1">
        <v>303</v>
      </c>
      <c r="C303" s="2" t="s">
        <v>403</v>
      </c>
    </row>
    <row r="304" spans="1:3" x14ac:dyDescent="0.4">
      <c r="A304" s="1">
        <v>304</v>
      </c>
      <c r="C304" s="2" t="s">
        <v>284</v>
      </c>
    </row>
    <row r="305" spans="1:3" x14ac:dyDescent="0.4">
      <c r="A305" s="1">
        <v>305</v>
      </c>
    </row>
    <row r="306" spans="1:3" x14ac:dyDescent="0.4">
      <c r="A306" s="1">
        <v>306</v>
      </c>
      <c r="C306" s="2" t="s">
        <v>285</v>
      </c>
    </row>
    <row r="307" spans="1:3" x14ac:dyDescent="0.4">
      <c r="A307" s="1">
        <v>307</v>
      </c>
      <c r="C307" s="2" t="s">
        <v>286</v>
      </c>
    </row>
    <row r="308" spans="1:3" x14ac:dyDescent="0.4">
      <c r="A308" s="1">
        <v>308</v>
      </c>
      <c r="C308" s="2" t="s">
        <v>287</v>
      </c>
    </row>
    <row r="309" spans="1:3" x14ac:dyDescent="0.4">
      <c r="A309" s="1">
        <v>309</v>
      </c>
    </row>
    <row r="310" spans="1:3" x14ac:dyDescent="0.4">
      <c r="A310" s="1">
        <v>310</v>
      </c>
      <c r="C310" s="2" t="s">
        <v>288</v>
      </c>
    </row>
    <row r="311" spans="1:3" x14ac:dyDescent="0.4">
      <c r="A311" s="1">
        <v>311</v>
      </c>
      <c r="C311" s="2" t="s">
        <v>289</v>
      </c>
    </row>
    <row r="312" spans="1:3" ht="34.799999999999997" x14ac:dyDescent="0.4">
      <c r="A312" s="1">
        <v>312</v>
      </c>
      <c r="C312" s="9" t="s">
        <v>510</v>
      </c>
    </row>
    <row r="313" spans="1:3" x14ac:dyDescent="0.4">
      <c r="A313" s="1">
        <v>313</v>
      </c>
    </row>
    <row r="314" spans="1:3" x14ac:dyDescent="0.4">
      <c r="A314" s="1">
        <v>314</v>
      </c>
      <c r="C314" s="1"/>
    </row>
    <row r="315" spans="1:3" x14ac:dyDescent="0.4">
      <c r="A315" s="1">
        <v>315</v>
      </c>
      <c r="C315" s="9" t="s">
        <v>511</v>
      </c>
    </row>
    <row r="316" spans="1:3" x14ac:dyDescent="0.4">
      <c r="A316" s="1">
        <v>316</v>
      </c>
      <c r="C316" s="9" t="s">
        <v>512</v>
      </c>
    </row>
    <row r="317" spans="1:3" x14ac:dyDescent="0.4">
      <c r="A317" s="1">
        <v>317</v>
      </c>
      <c r="C317" s="2" t="s">
        <v>290</v>
      </c>
    </row>
    <row r="318" spans="1:3" x14ac:dyDescent="0.4">
      <c r="A318" s="1">
        <v>318</v>
      </c>
      <c r="C318" s="2" t="s">
        <v>291</v>
      </c>
    </row>
    <row r="319" spans="1:3" x14ac:dyDescent="0.4">
      <c r="A319" s="1">
        <v>319</v>
      </c>
      <c r="C319" s="2" t="s">
        <v>292</v>
      </c>
    </row>
    <row r="320" spans="1:3" ht="34.799999999999997" x14ac:dyDescent="0.4">
      <c r="A320" s="1">
        <v>320</v>
      </c>
      <c r="C320" s="9" t="s">
        <v>513</v>
      </c>
    </row>
    <row r="321" spans="1:3" x14ac:dyDescent="0.4">
      <c r="A321" s="1">
        <v>321</v>
      </c>
      <c r="C321" s="9" t="s">
        <v>514</v>
      </c>
    </row>
    <row r="322" spans="1:3" x14ac:dyDescent="0.4">
      <c r="A322" s="1">
        <v>322</v>
      </c>
    </row>
    <row r="323" spans="1:3" x14ac:dyDescent="0.4">
      <c r="A323" s="1">
        <v>323</v>
      </c>
      <c r="C323" s="2" t="s">
        <v>293</v>
      </c>
    </row>
    <row r="324" spans="1:3" x14ac:dyDescent="0.4">
      <c r="A324" s="1">
        <v>324</v>
      </c>
      <c r="C324" s="9" t="s">
        <v>516</v>
      </c>
    </row>
    <row r="325" spans="1:3" x14ac:dyDescent="0.4">
      <c r="A325" s="1">
        <v>325</v>
      </c>
      <c r="C325" s="9" t="s">
        <v>515</v>
      </c>
    </row>
    <row r="326" spans="1:3" x14ac:dyDescent="0.4">
      <c r="A326" s="1">
        <v>326</v>
      </c>
      <c r="C326" s="9" t="s">
        <v>517</v>
      </c>
    </row>
    <row r="327" spans="1:3" x14ac:dyDescent="0.4">
      <c r="A327" s="1">
        <v>327</v>
      </c>
      <c r="C327" s="9" t="s">
        <v>518</v>
      </c>
    </row>
    <row r="328" spans="1:3" x14ac:dyDescent="0.4">
      <c r="A328" s="1">
        <v>328</v>
      </c>
      <c r="C328" s="9" t="s">
        <v>519</v>
      </c>
    </row>
    <row r="329" spans="1:3" ht="34.799999999999997" x14ac:dyDescent="0.4">
      <c r="A329" s="1">
        <v>329</v>
      </c>
      <c r="C329" s="9" t="s">
        <v>520</v>
      </c>
    </row>
    <row r="330" spans="1:3" x14ac:dyDescent="0.4">
      <c r="A330" s="1">
        <v>330</v>
      </c>
    </row>
    <row r="331" spans="1:3" x14ac:dyDescent="0.4">
      <c r="A331" s="1">
        <v>331</v>
      </c>
      <c r="C331" s="2" t="s">
        <v>294</v>
      </c>
    </row>
    <row r="332" spans="1:3" x14ac:dyDescent="0.4">
      <c r="A332" s="1">
        <v>332</v>
      </c>
      <c r="C332" s="2" t="s">
        <v>71</v>
      </c>
    </row>
    <row r="333" spans="1:3" x14ac:dyDescent="0.4">
      <c r="A333" s="1">
        <v>333</v>
      </c>
    </row>
    <row r="334" spans="1:3" x14ac:dyDescent="0.4">
      <c r="A334" s="1">
        <v>334</v>
      </c>
      <c r="C334" s="2" t="s">
        <v>446</v>
      </c>
    </row>
    <row r="335" spans="1:3" x14ac:dyDescent="0.4">
      <c r="A335" s="1">
        <v>335</v>
      </c>
      <c r="C335" s="2" t="s">
        <v>448</v>
      </c>
    </row>
    <row r="336" spans="1:3" x14ac:dyDescent="0.4">
      <c r="A336" s="1">
        <v>336</v>
      </c>
      <c r="C336" s="2" t="s">
        <v>447</v>
      </c>
    </row>
    <row r="337" spans="1:3" x14ac:dyDescent="0.4">
      <c r="A337" s="1">
        <v>337</v>
      </c>
      <c r="C337" s="2" t="s">
        <v>449</v>
      </c>
    </row>
    <row r="338" spans="1:3" x14ac:dyDescent="0.4">
      <c r="A338" s="1">
        <v>338</v>
      </c>
      <c r="C338" s="2" t="s">
        <v>450</v>
      </c>
    </row>
    <row r="339" spans="1:3" ht="34.799999999999997" x14ac:dyDescent="0.4">
      <c r="A339" s="1">
        <v>339</v>
      </c>
      <c r="C339" s="9" t="s">
        <v>521</v>
      </c>
    </row>
    <row r="340" spans="1:3" ht="34.799999999999997" x14ac:dyDescent="0.4">
      <c r="A340" s="1">
        <v>340</v>
      </c>
      <c r="C340" s="9" t="s">
        <v>522</v>
      </c>
    </row>
    <row r="341" spans="1:3" x14ac:dyDescent="0.4">
      <c r="A341" s="1">
        <v>341</v>
      </c>
      <c r="C341" s="2" t="s">
        <v>295</v>
      </c>
    </row>
    <row r="342" spans="1:3" ht="34.799999999999997" x14ac:dyDescent="0.4">
      <c r="A342" s="1">
        <v>342</v>
      </c>
      <c r="C342" s="9" t="s">
        <v>523</v>
      </c>
    </row>
    <row r="343" spans="1:3" ht="34.799999999999997" x14ac:dyDescent="0.4">
      <c r="A343" s="1">
        <v>343</v>
      </c>
      <c r="C343" s="2" t="s">
        <v>404</v>
      </c>
    </row>
    <row r="344" spans="1:3" x14ac:dyDescent="0.4">
      <c r="A344" s="1">
        <v>344</v>
      </c>
      <c r="C344" s="2" t="s">
        <v>296</v>
      </c>
    </row>
    <row r="345" spans="1:3" ht="34.799999999999997" x14ac:dyDescent="0.4">
      <c r="A345" s="1">
        <v>345</v>
      </c>
      <c r="C345" s="9" t="s">
        <v>524</v>
      </c>
    </row>
    <row r="346" spans="1:3" x14ac:dyDescent="0.4">
      <c r="A346" s="1">
        <v>346</v>
      </c>
    </row>
    <row r="347" spans="1:3" s="5" customFormat="1" x14ac:dyDescent="0.4">
      <c r="A347" s="1">
        <v>347</v>
      </c>
      <c r="C347" s="2" t="s">
        <v>297</v>
      </c>
    </row>
    <row r="348" spans="1:3" x14ac:dyDescent="0.4">
      <c r="A348" s="1">
        <v>348</v>
      </c>
      <c r="C348" s="17" t="s">
        <v>526</v>
      </c>
    </row>
    <row r="349" spans="1:3" ht="34.799999999999997" x14ac:dyDescent="0.4">
      <c r="A349" s="1">
        <v>349</v>
      </c>
      <c r="C349" s="9" t="s">
        <v>525</v>
      </c>
    </row>
    <row r="350" spans="1:3" ht="34.799999999999997" x14ac:dyDescent="0.4">
      <c r="A350" s="1">
        <v>350</v>
      </c>
      <c r="C350" s="2" t="s">
        <v>405</v>
      </c>
    </row>
    <row r="351" spans="1:3" ht="34.799999999999997" x14ac:dyDescent="0.4">
      <c r="A351" s="1">
        <v>351</v>
      </c>
      <c r="C351" s="2" t="s">
        <v>298</v>
      </c>
    </row>
    <row r="352" spans="1:3" ht="34.799999999999997" x14ac:dyDescent="0.4">
      <c r="A352" s="1">
        <v>352</v>
      </c>
      <c r="C352" s="2" t="s">
        <v>406</v>
      </c>
    </row>
    <row r="353" spans="1:3" x14ac:dyDescent="0.4">
      <c r="A353" s="1">
        <v>353</v>
      </c>
      <c r="C353" s="2" t="s">
        <v>299</v>
      </c>
    </row>
    <row r="354" spans="1:3" x14ac:dyDescent="0.4">
      <c r="A354" s="1">
        <v>354</v>
      </c>
      <c r="C354" s="2" t="s">
        <v>408</v>
      </c>
    </row>
    <row r="355" spans="1:3" x14ac:dyDescent="0.4">
      <c r="A355" s="1">
        <v>355</v>
      </c>
      <c r="C355" s="2" t="s">
        <v>407</v>
      </c>
    </row>
    <row r="356" spans="1:3" x14ac:dyDescent="0.4">
      <c r="A356" s="1">
        <v>356</v>
      </c>
      <c r="C356" s="2" t="s">
        <v>300</v>
      </c>
    </row>
    <row r="357" spans="1:3" ht="34.799999999999997" x14ac:dyDescent="0.4">
      <c r="A357" s="1">
        <v>357</v>
      </c>
      <c r="C357" s="2" t="s">
        <v>301</v>
      </c>
    </row>
    <row r="358" spans="1:3" x14ac:dyDescent="0.4">
      <c r="A358" s="1">
        <v>358</v>
      </c>
      <c r="C358" s="2" t="s">
        <v>409</v>
      </c>
    </row>
    <row r="359" spans="1:3" x14ac:dyDescent="0.4">
      <c r="A359" s="1">
        <v>359</v>
      </c>
      <c r="C359" s="2" t="s">
        <v>302</v>
      </c>
    </row>
    <row r="360" spans="1:3" x14ac:dyDescent="0.4">
      <c r="A360" s="1">
        <v>360</v>
      </c>
      <c r="C360" s="2" t="s">
        <v>303</v>
      </c>
    </row>
    <row r="361" spans="1:3" x14ac:dyDescent="0.4">
      <c r="A361" s="1">
        <v>361</v>
      </c>
      <c r="C361" s="2" t="s">
        <v>304</v>
      </c>
    </row>
    <row r="362" spans="1:3" x14ac:dyDescent="0.4">
      <c r="A362" s="1">
        <v>362</v>
      </c>
    </row>
    <row r="363" spans="1:3" x14ac:dyDescent="0.4">
      <c r="A363" s="1">
        <v>363</v>
      </c>
      <c r="C363" s="2" t="s">
        <v>305</v>
      </c>
    </row>
    <row r="364" spans="1:3" x14ac:dyDescent="0.4">
      <c r="A364" s="1">
        <v>364</v>
      </c>
      <c r="C364" s="2" t="s">
        <v>306</v>
      </c>
    </row>
    <row r="365" spans="1:3" ht="34.799999999999997" x14ac:dyDescent="0.4">
      <c r="A365" s="1">
        <v>365</v>
      </c>
      <c r="C365" s="2" t="s">
        <v>412</v>
      </c>
    </row>
    <row r="366" spans="1:3" x14ac:dyDescent="0.4">
      <c r="A366" s="1">
        <v>366</v>
      </c>
      <c r="C366" s="2" t="s">
        <v>411</v>
      </c>
    </row>
    <row r="367" spans="1:3" ht="34.799999999999997" x14ac:dyDescent="0.4">
      <c r="A367" s="1">
        <v>367</v>
      </c>
      <c r="C367" s="2" t="s">
        <v>410</v>
      </c>
    </row>
    <row r="368" spans="1:3" x14ac:dyDescent="0.4">
      <c r="A368" s="1">
        <v>368</v>
      </c>
    </row>
    <row r="369" spans="1:3" x14ac:dyDescent="0.4">
      <c r="A369" s="1">
        <v>369</v>
      </c>
      <c r="C369" s="2" t="s">
        <v>307</v>
      </c>
    </row>
    <row r="370" spans="1:3" x14ac:dyDescent="0.4">
      <c r="A370" s="1">
        <v>370</v>
      </c>
      <c r="C370" s="2" t="s">
        <v>308</v>
      </c>
    </row>
    <row r="371" spans="1:3" x14ac:dyDescent="0.4">
      <c r="A371" s="1">
        <v>371</v>
      </c>
      <c r="C371" s="2" t="s">
        <v>413</v>
      </c>
    </row>
    <row r="372" spans="1:3" x14ac:dyDescent="0.4">
      <c r="A372" s="1">
        <v>372</v>
      </c>
    </row>
    <row r="373" spans="1:3" x14ac:dyDescent="0.4">
      <c r="A373" s="1">
        <v>373</v>
      </c>
      <c r="C373" s="2" t="s">
        <v>309</v>
      </c>
    </row>
    <row r="374" spans="1:3" x14ac:dyDescent="0.4">
      <c r="A374" s="1">
        <v>374</v>
      </c>
      <c r="C374" s="2" t="s">
        <v>310</v>
      </c>
    </row>
    <row r="375" spans="1:3" x14ac:dyDescent="0.4">
      <c r="A375" s="1">
        <v>375</v>
      </c>
      <c r="C375" s="2" t="s">
        <v>311</v>
      </c>
    </row>
    <row r="376" spans="1:3" x14ac:dyDescent="0.4">
      <c r="A376" s="1">
        <v>376</v>
      </c>
      <c r="C376" s="2" t="s">
        <v>312</v>
      </c>
    </row>
    <row r="377" spans="1:3" x14ac:dyDescent="0.4">
      <c r="A377" s="1">
        <v>377</v>
      </c>
      <c r="C377" s="2" t="s">
        <v>313</v>
      </c>
    </row>
    <row r="378" spans="1:3" x14ac:dyDescent="0.4">
      <c r="A378" s="1">
        <v>378</v>
      </c>
      <c r="C378" s="2" t="s">
        <v>414</v>
      </c>
    </row>
    <row r="379" spans="1:3" x14ac:dyDescent="0.4">
      <c r="A379" s="1">
        <v>379</v>
      </c>
      <c r="C379" s="2" t="s">
        <v>314</v>
      </c>
    </row>
    <row r="380" spans="1:3" x14ac:dyDescent="0.4">
      <c r="A380" s="1">
        <v>380</v>
      </c>
      <c r="C380" s="2" t="s">
        <v>315</v>
      </c>
    </row>
    <row r="381" spans="1:3" x14ac:dyDescent="0.4">
      <c r="A381" s="1">
        <v>381</v>
      </c>
    </row>
    <row r="382" spans="1:3" x14ac:dyDescent="0.4">
      <c r="A382" s="1">
        <v>382</v>
      </c>
    </row>
    <row r="383" spans="1:3" x14ac:dyDescent="0.4">
      <c r="A383" s="1">
        <v>383</v>
      </c>
      <c r="C383" s="2" t="s">
        <v>316</v>
      </c>
    </row>
    <row r="384" spans="1:3" x14ac:dyDescent="0.4">
      <c r="A384" s="1">
        <v>384</v>
      </c>
      <c r="C384" s="2" t="s">
        <v>317</v>
      </c>
    </row>
    <row r="385" spans="1:3" ht="34.799999999999997" x14ac:dyDescent="0.4">
      <c r="A385" s="1">
        <v>385</v>
      </c>
      <c r="C385" s="9" t="s">
        <v>527</v>
      </c>
    </row>
    <row r="386" spans="1:3" x14ac:dyDescent="0.4">
      <c r="A386" s="1">
        <v>386</v>
      </c>
      <c r="C386" s="2" t="s">
        <v>318</v>
      </c>
    </row>
    <row r="387" spans="1:3" x14ac:dyDescent="0.4">
      <c r="A387" s="1">
        <v>387</v>
      </c>
      <c r="C387" s="2" t="s">
        <v>319</v>
      </c>
    </row>
    <row r="388" spans="1:3" x14ac:dyDescent="0.4">
      <c r="A388" s="1">
        <v>388</v>
      </c>
      <c r="C388" s="2" t="s">
        <v>320</v>
      </c>
    </row>
    <row r="389" spans="1:3" x14ac:dyDescent="0.4">
      <c r="A389" s="1">
        <v>389</v>
      </c>
      <c r="C389" s="2" t="s">
        <v>321</v>
      </c>
    </row>
    <row r="390" spans="1:3" x14ac:dyDescent="0.4">
      <c r="A390" s="1">
        <v>390</v>
      </c>
      <c r="C390" s="2" t="s">
        <v>322</v>
      </c>
    </row>
    <row r="391" spans="1:3" x14ac:dyDescent="0.4">
      <c r="A391" s="1">
        <v>391</v>
      </c>
      <c r="C391" s="2" t="s">
        <v>415</v>
      </c>
    </row>
    <row r="392" spans="1:3" ht="34.799999999999997" x14ac:dyDescent="0.4">
      <c r="A392" s="1">
        <v>392</v>
      </c>
      <c r="C392" s="2" t="s">
        <v>416</v>
      </c>
    </row>
    <row r="393" spans="1:3" x14ac:dyDescent="0.4">
      <c r="A393" s="1">
        <v>393</v>
      </c>
    </row>
    <row r="394" spans="1:3" x14ac:dyDescent="0.4">
      <c r="A394" s="1">
        <v>394</v>
      </c>
      <c r="C394" s="2" t="s">
        <v>323</v>
      </c>
    </row>
    <row r="395" spans="1:3" x14ac:dyDescent="0.4">
      <c r="A395" s="1">
        <v>395</v>
      </c>
      <c r="C395" s="2" t="s">
        <v>324</v>
      </c>
    </row>
    <row r="396" spans="1:3" x14ac:dyDescent="0.4">
      <c r="A396" s="1">
        <v>396</v>
      </c>
    </row>
    <row r="397" spans="1:3" x14ac:dyDescent="0.4">
      <c r="A397" s="1">
        <v>397</v>
      </c>
      <c r="C397" s="2" t="s">
        <v>325</v>
      </c>
    </row>
    <row r="398" spans="1:3" ht="34.799999999999997" x14ac:dyDescent="0.4">
      <c r="A398" s="1">
        <v>398</v>
      </c>
      <c r="C398" s="2" t="s">
        <v>417</v>
      </c>
    </row>
    <row r="399" spans="1:3" x14ac:dyDescent="0.4">
      <c r="A399" s="1">
        <v>399</v>
      </c>
      <c r="C399" s="2" t="s">
        <v>418</v>
      </c>
    </row>
    <row r="400" spans="1:3" x14ac:dyDescent="0.4">
      <c r="A400" s="1">
        <v>400</v>
      </c>
      <c r="C400" s="2" t="s">
        <v>326</v>
      </c>
    </row>
    <row r="401" spans="1:3" x14ac:dyDescent="0.4">
      <c r="A401" s="1">
        <v>401</v>
      </c>
      <c r="C401" s="2" t="s">
        <v>327</v>
      </c>
    </row>
    <row r="402" spans="1:3" s="5" customFormat="1" x14ac:dyDescent="0.4">
      <c r="A402" s="1">
        <v>402</v>
      </c>
      <c r="C402" s="2" t="s">
        <v>328</v>
      </c>
    </row>
    <row r="403" spans="1:3" s="5" customFormat="1" x14ac:dyDescent="0.4">
      <c r="A403" s="1">
        <v>403</v>
      </c>
      <c r="C403" s="6" t="s">
        <v>329</v>
      </c>
    </row>
    <row r="404" spans="1:3" x14ac:dyDescent="0.4">
      <c r="A404" s="1">
        <v>404</v>
      </c>
      <c r="C404" s="6" t="s">
        <v>419</v>
      </c>
    </row>
    <row r="405" spans="1:3" x14ac:dyDescent="0.4">
      <c r="A405" s="1">
        <v>405</v>
      </c>
    </row>
    <row r="406" spans="1:3" x14ac:dyDescent="0.4">
      <c r="A406" s="1">
        <v>406</v>
      </c>
      <c r="C406" s="2" t="s">
        <v>330</v>
      </c>
    </row>
    <row r="407" spans="1:3" x14ac:dyDescent="0.4">
      <c r="A407" s="1">
        <v>407</v>
      </c>
      <c r="C407" s="2" t="s">
        <v>420</v>
      </c>
    </row>
    <row r="408" spans="1:3" x14ac:dyDescent="0.4">
      <c r="A408" s="1">
        <v>408</v>
      </c>
      <c r="C408" s="2" t="s">
        <v>331</v>
      </c>
    </row>
    <row r="409" spans="1:3" ht="34.799999999999997" x14ac:dyDescent="0.4">
      <c r="A409" s="1">
        <v>409</v>
      </c>
      <c r="C409" s="9" t="s">
        <v>528</v>
      </c>
    </row>
    <row r="410" spans="1:3" x14ac:dyDescent="0.4">
      <c r="A410" s="1">
        <v>410</v>
      </c>
      <c r="C410" s="2" t="s">
        <v>421</v>
      </c>
    </row>
    <row r="411" spans="1:3" x14ac:dyDescent="0.4">
      <c r="A411" s="1">
        <v>411</v>
      </c>
    </row>
    <row r="412" spans="1:3" x14ac:dyDescent="0.4">
      <c r="A412" s="1">
        <v>412</v>
      </c>
      <c r="C412" s="2" t="s">
        <v>332</v>
      </c>
    </row>
    <row r="413" spans="1:3" x14ac:dyDescent="0.4">
      <c r="A413" s="1">
        <v>413</v>
      </c>
      <c r="C413" s="2" t="s">
        <v>333</v>
      </c>
    </row>
    <row r="414" spans="1:3" x14ac:dyDescent="0.4">
      <c r="A414" s="1">
        <v>414</v>
      </c>
      <c r="C414" s="2" t="s">
        <v>334</v>
      </c>
    </row>
    <row r="415" spans="1:3" x14ac:dyDescent="0.4">
      <c r="A415" s="1">
        <v>415</v>
      </c>
      <c r="C415" s="2" t="s">
        <v>335</v>
      </c>
    </row>
    <row r="416" spans="1:3" x14ac:dyDescent="0.4">
      <c r="A416" s="1">
        <v>416</v>
      </c>
      <c r="C416" s="2" t="s">
        <v>336</v>
      </c>
    </row>
    <row r="417" spans="1:3" x14ac:dyDescent="0.4">
      <c r="A417" s="1">
        <v>417</v>
      </c>
      <c r="C417" s="2" t="s">
        <v>337</v>
      </c>
    </row>
    <row r="418" spans="1:3" x14ac:dyDescent="0.4">
      <c r="A418" s="1">
        <v>418</v>
      </c>
      <c r="C418" s="2" t="s">
        <v>338</v>
      </c>
    </row>
    <row r="419" spans="1:3" x14ac:dyDescent="0.4">
      <c r="A419" s="1">
        <v>419</v>
      </c>
      <c r="C419" s="2" t="s">
        <v>339</v>
      </c>
    </row>
    <row r="420" spans="1:3" x14ac:dyDescent="0.4">
      <c r="A420" s="1">
        <v>420</v>
      </c>
      <c r="C420" s="9" t="s">
        <v>529</v>
      </c>
    </row>
    <row r="421" spans="1:3" x14ac:dyDescent="0.4">
      <c r="A421" s="1">
        <v>421</v>
      </c>
    </row>
    <row r="422" spans="1:3" x14ac:dyDescent="0.4">
      <c r="A422" s="1">
        <v>422</v>
      </c>
      <c r="C422" s="2" t="s">
        <v>340</v>
      </c>
    </row>
    <row r="423" spans="1:3" x14ac:dyDescent="0.4">
      <c r="A423" s="1">
        <v>423</v>
      </c>
      <c r="C423" s="2" t="s">
        <v>341</v>
      </c>
    </row>
    <row r="424" spans="1:3" ht="34.799999999999997" x14ac:dyDescent="0.4">
      <c r="A424" s="1">
        <v>424</v>
      </c>
      <c r="C424" s="2" t="s">
        <v>342</v>
      </c>
    </row>
    <row r="425" spans="1:3" x14ac:dyDescent="0.4">
      <c r="A425" s="1">
        <v>425</v>
      </c>
      <c r="C425" s="2" t="s">
        <v>343</v>
      </c>
    </row>
    <row r="426" spans="1:3" x14ac:dyDescent="0.4">
      <c r="A426" s="1">
        <v>426</v>
      </c>
      <c r="C426" s="2" t="s">
        <v>344</v>
      </c>
    </row>
    <row r="427" spans="1:3" x14ac:dyDescent="0.4">
      <c r="A427" s="1">
        <v>427</v>
      </c>
    </row>
    <row r="428" spans="1:3" x14ac:dyDescent="0.4">
      <c r="A428" s="1">
        <v>428</v>
      </c>
      <c r="C428" s="2" t="s">
        <v>345</v>
      </c>
    </row>
    <row r="429" spans="1:3" x14ac:dyDescent="0.4">
      <c r="A429" s="1">
        <v>429</v>
      </c>
      <c r="C429" s="2" t="s">
        <v>346</v>
      </c>
    </row>
    <row r="430" spans="1:3" ht="34.799999999999997" x14ac:dyDescent="0.4">
      <c r="A430" s="1">
        <v>430</v>
      </c>
      <c r="C430" s="2" t="s">
        <v>347</v>
      </c>
    </row>
    <row r="431" spans="1:3" x14ac:dyDescent="0.4">
      <c r="A431" s="1">
        <v>431</v>
      </c>
      <c r="C431" s="2" t="s">
        <v>348</v>
      </c>
    </row>
    <row r="432" spans="1:3" x14ac:dyDescent="0.4">
      <c r="A432" s="1">
        <v>432</v>
      </c>
    </row>
    <row r="433" spans="1:3" x14ac:dyDescent="0.4">
      <c r="A433" s="1">
        <v>433</v>
      </c>
      <c r="C433" s="2" t="s">
        <v>349</v>
      </c>
    </row>
    <row r="434" spans="1:3" x14ac:dyDescent="0.4">
      <c r="A434" s="1">
        <v>434</v>
      </c>
      <c r="C434" s="2" t="s">
        <v>350</v>
      </c>
    </row>
    <row r="435" spans="1:3" x14ac:dyDescent="0.4">
      <c r="A435" s="1">
        <v>435</v>
      </c>
      <c r="C435" s="2" t="s">
        <v>351</v>
      </c>
    </row>
    <row r="436" spans="1:3" x14ac:dyDescent="0.4">
      <c r="A436" s="1">
        <v>436</v>
      </c>
      <c r="C436" s="2" t="s">
        <v>352</v>
      </c>
    </row>
    <row r="437" spans="1:3" x14ac:dyDescent="0.4">
      <c r="A437" s="1">
        <v>437</v>
      </c>
      <c r="C437" s="9" t="s">
        <v>530</v>
      </c>
    </row>
    <row r="438" spans="1:3" x14ac:dyDescent="0.4">
      <c r="A438" s="1">
        <v>438</v>
      </c>
      <c r="C438" s="9" t="s">
        <v>531</v>
      </c>
    </row>
    <row r="439" spans="1:3" x14ac:dyDescent="0.4">
      <c r="A439" s="1">
        <v>439</v>
      </c>
      <c r="C439" s="9" t="s">
        <v>532</v>
      </c>
    </row>
    <row r="440" spans="1:3" x14ac:dyDescent="0.4">
      <c r="A440" s="1">
        <v>440</v>
      </c>
      <c r="C440" s="2" t="s">
        <v>353</v>
      </c>
    </row>
    <row r="441" spans="1:3" x14ac:dyDescent="0.4">
      <c r="A441" s="1">
        <v>441</v>
      </c>
      <c r="C441" s="2" t="s">
        <v>354</v>
      </c>
    </row>
    <row r="442" spans="1:3" x14ac:dyDescent="0.4">
      <c r="A442" s="1">
        <v>442</v>
      </c>
      <c r="C442" s="9" t="s">
        <v>534</v>
      </c>
    </row>
    <row r="443" spans="1:3" x14ac:dyDescent="0.4">
      <c r="A443" s="1">
        <v>443</v>
      </c>
      <c r="C443" s="9" t="s">
        <v>533</v>
      </c>
    </row>
    <row r="444" spans="1:3" x14ac:dyDescent="0.4">
      <c r="A444" s="1">
        <v>444</v>
      </c>
      <c r="C444" s="2" t="s">
        <v>355</v>
      </c>
    </row>
    <row r="445" spans="1:3" x14ac:dyDescent="0.4">
      <c r="A445" s="1">
        <v>445</v>
      </c>
      <c r="C445" s="2" t="s">
        <v>356</v>
      </c>
    </row>
    <row r="446" spans="1:3" x14ac:dyDescent="0.4">
      <c r="A446" s="1">
        <v>446</v>
      </c>
    </row>
    <row r="447" spans="1:3" x14ac:dyDescent="0.4">
      <c r="A447" s="1">
        <v>447</v>
      </c>
      <c r="C447" s="2" t="s">
        <v>357</v>
      </c>
    </row>
    <row r="448" spans="1:3" x14ac:dyDescent="0.4">
      <c r="A448" s="1">
        <v>448</v>
      </c>
      <c r="C448" s="2" t="s">
        <v>358</v>
      </c>
    </row>
    <row r="449" spans="1:3" ht="34.799999999999997" x14ac:dyDescent="0.4">
      <c r="A449" s="1">
        <v>449</v>
      </c>
      <c r="C449" s="2" t="s">
        <v>359</v>
      </c>
    </row>
    <row r="450" spans="1:3" ht="34.799999999999997" x14ac:dyDescent="0.4">
      <c r="A450" s="1">
        <v>450</v>
      </c>
      <c r="C450" s="2" t="s">
        <v>360</v>
      </c>
    </row>
    <row r="451" spans="1:3" x14ac:dyDescent="0.4">
      <c r="A451" s="1">
        <v>451</v>
      </c>
    </row>
    <row r="452" spans="1:3" x14ac:dyDescent="0.4">
      <c r="A452" s="1">
        <v>452</v>
      </c>
      <c r="C452" s="2" t="s">
        <v>361</v>
      </c>
    </row>
    <row r="453" spans="1:3" x14ac:dyDescent="0.4">
      <c r="A453" s="1">
        <v>453</v>
      </c>
      <c r="C453" s="2" t="s">
        <v>362</v>
      </c>
    </row>
    <row r="454" spans="1:3" x14ac:dyDescent="0.4">
      <c r="A454" s="1">
        <v>454</v>
      </c>
      <c r="C454" s="2" t="s">
        <v>363</v>
      </c>
    </row>
    <row r="455" spans="1:3" x14ac:dyDescent="0.4">
      <c r="A455" s="1">
        <v>455</v>
      </c>
    </row>
    <row r="456" spans="1:3" x14ac:dyDescent="0.4">
      <c r="A456" s="1">
        <v>456</v>
      </c>
      <c r="C456" s="9" t="s">
        <v>535</v>
      </c>
    </row>
    <row r="457" spans="1:3" ht="34.799999999999997" x14ac:dyDescent="0.4">
      <c r="A457" s="1">
        <v>457</v>
      </c>
      <c r="C457" s="2" t="s">
        <v>364</v>
      </c>
    </row>
    <row r="458" spans="1:3" x14ac:dyDescent="0.4">
      <c r="A458" s="1">
        <v>458</v>
      </c>
      <c r="C458" s="9" t="s">
        <v>536</v>
      </c>
    </row>
    <row r="459" spans="1:3" x14ac:dyDescent="0.4">
      <c r="A459" s="1">
        <v>459</v>
      </c>
    </row>
    <row r="460" spans="1:3" x14ac:dyDescent="0.4">
      <c r="A460" s="1">
        <v>460</v>
      </c>
      <c r="C460" s="2" t="s">
        <v>365</v>
      </c>
    </row>
    <row r="461" spans="1:3" x14ac:dyDescent="0.4">
      <c r="A461" s="1">
        <v>461</v>
      </c>
      <c r="C461" s="2" t="s">
        <v>366</v>
      </c>
    </row>
    <row r="462" spans="1:3" x14ac:dyDescent="0.4">
      <c r="A462" s="1">
        <v>462</v>
      </c>
      <c r="C462" s="2" t="s">
        <v>367</v>
      </c>
    </row>
    <row r="463" spans="1:3" x14ac:dyDescent="0.4">
      <c r="A463" s="1">
        <v>463</v>
      </c>
      <c r="C463" s="2" t="s">
        <v>368</v>
      </c>
    </row>
    <row r="464" spans="1:3" x14ac:dyDescent="0.4">
      <c r="A464" s="1">
        <v>464</v>
      </c>
      <c r="C464" s="2" t="s">
        <v>369</v>
      </c>
    </row>
    <row r="465" spans="1:3" x14ac:dyDescent="0.4">
      <c r="A465" s="1">
        <v>465</v>
      </c>
      <c r="C465" s="2" t="s">
        <v>370</v>
      </c>
    </row>
    <row r="466" spans="1:3" x14ac:dyDescent="0.4">
      <c r="A466" s="1">
        <v>466</v>
      </c>
      <c r="C466" s="2" t="s">
        <v>371</v>
      </c>
    </row>
    <row r="467" spans="1:3" x14ac:dyDescent="0.4">
      <c r="A467" s="1">
        <v>467</v>
      </c>
      <c r="C467" s="2" t="s">
        <v>372</v>
      </c>
    </row>
    <row r="468" spans="1:3" x14ac:dyDescent="0.4">
      <c r="A468" s="1">
        <v>468</v>
      </c>
      <c r="C468" s="2" t="s">
        <v>373</v>
      </c>
    </row>
    <row r="469" spans="1:3" ht="34.799999999999997" x14ac:dyDescent="0.4">
      <c r="A469" s="1">
        <v>469</v>
      </c>
      <c r="C469" s="2" t="s">
        <v>374</v>
      </c>
    </row>
    <row r="470" spans="1:3" x14ac:dyDescent="0.4">
      <c r="A470" s="1">
        <v>470</v>
      </c>
      <c r="C470" s="2" t="s">
        <v>375</v>
      </c>
    </row>
    <row r="471" spans="1:3" x14ac:dyDescent="0.4">
      <c r="A471" s="1">
        <v>471</v>
      </c>
      <c r="C471" s="2" t="s">
        <v>376</v>
      </c>
    </row>
    <row r="472" spans="1:3" x14ac:dyDescent="0.4">
      <c r="A472" s="1">
        <v>472</v>
      </c>
    </row>
    <row r="473" spans="1:3" x14ac:dyDescent="0.4">
      <c r="A473" s="1">
        <v>473</v>
      </c>
      <c r="C473" s="2" t="s">
        <v>377</v>
      </c>
    </row>
    <row r="474" spans="1:3" ht="34.799999999999997" x14ac:dyDescent="0.4">
      <c r="A474" s="1">
        <v>474</v>
      </c>
      <c r="C474" s="2" t="s">
        <v>456</v>
      </c>
    </row>
    <row r="475" spans="1:3" x14ac:dyDescent="0.4">
      <c r="A475" s="1">
        <v>475</v>
      </c>
      <c r="C475" s="2" t="s">
        <v>422</v>
      </c>
    </row>
    <row r="476" spans="1:3" ht="34.799999999999997" x14ac:dyDescent="0.4">
      <c r="A476" s="1">
        <v>476</v>
      </c>
      <c r="C476" s="2" t="s">
        <v>378</v>
      </c>
    </row>
    <row r="477" spans="1:3" x14ac:dyDescent="0.4">
      <c r="A477" s="1">
        <v>477</v>
      </c>
      <c r="C477" s="2" t="s">
        <v>130</v>
      </c>
    </row>
    <row r="478" spans="1:3" x14ac:dyDescent="0.4">
      <c r="A478" s="1">
        <v>478</v>
      </c>
    </row>
    <row r="479" spans="1:3" x14ac:dyDescent="0.4">
      <c r="A479" s="1">
        <v>479</v>
      </c>
      <c r="C479" s="2" t="s">
        <v>379</v>
      </c>
    </row>
    <row r="480" spans="1:3" x14ac:dyDescent="0.4">
      <c r="A480" s="1">
        <v>480</v>
      </c>
      <c r="C480" s="2" t="s">
        <v>380</v>
      </c>
    </row>
    <row r="481" spans="1:3" x14ac:dyDescent="0.4">
      <c r="A481" s="1">
        <v>481</v>
      </c>
      <c r="C481" s="2" t="s">
        <v>381</v>
      </c>
    </row>
    <row r="482" spans="1:3" x14ac:dyDescent="0.4">
      <c r="A482" s="1">
        <v>482</v>
      </c>
      <c r="C482" s="2" t="s">
        <v>382</v>
      </c>
    </row>
    <row r="483" spans="1:3" x14ac:dyDescent="0.4">
      <c r="A483" s="1">
        <v>483</v>
      </c>
    </row>
    <row r="484" spans="1:3" x14ac:dyDescent="0.4">
      <c r="A484" s="1">
        <v>484</v>
      </c>
      <c r="C484" s="2" t="s">
        <v>383</v>
      </c>
    </row>
    <row r="485" spans="1:3" x14ac:dyDescent="0.4">
      <c r="A485" s="1">
        <v>485</v>
      </c>
      <c r="C485" s="2" t="s">
        <v>384</v>
      </c>
    </row>
    <row r="486" spans="1:3" x14ac:dyDescent="0.4">
      <c r="A486" s="1">
        <v>486</v>
      </c>
      <c r="C486" s="2" t="s">
        <v>133</v>
      </c>
    </row>
    <row r="487" spans="1:3" x14ac:dyDescent="0.4">
      <c r="A487" s="1">
        <v>487</v>
      </c>
      <c r="C487" s="2" t="s">
        <v>385</v>
      </c>
    </row>
    <row r="488" spans="1:3" x14ac:dyDescent="0.4">
      <c r="A488" s="1">
        <v>488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2017-10-16T15:19:00Z</dcterms:created>
  <dcterms:modified xsi:type="dcterms:W3CDTF">2017-10-25T05:30:49Z</dcterms:modified>
</cp:coreProperties>
</file>